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20" documentId="13_ncr:1_{648520D2-69B8-4C95-B85E-6071846E0816}" xr6:coauthVersionLast="47" xr6:coauthVersionMax="47" xr10:uidLastSave="{12E5FF5C-E78C-4E4A-971B-1744F22A69C8}"/>
  <bookViews>
    <workbookView xWindow="-108" yWindow="-108" windowWidth="23256" windowHeight="12456" xr2:uid="{00000000-000D-0000-FFFF-FFFF00000000}"/>
  </bookViews>
  <sheets>
    <sheet name="Vee ja reovee progno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" l="1"/>
  <c r="C20" i="3"/>
  <c r="C21" i="3"/>
  <c r="B22" i="3"/>
  <c r="C13" i="3"/>
  <c r="C22" i="3" l="1"/>
  <c r="C7" i="3"/>
  <c r="B8" i="3"/>
  <c r="C27" i="3"/>
  <c r="D27" i="3" s="1"/>
  <c r="E27" i="3" s="1"/>
  <c r="F27" i="3" s="1"/>
  <c r="G27" i="3" s="1"/>
  <c r="H27" i="3" s="1"/>
  <c r="I27" i="3" s="1"/>
  <c r="J27" i="3" s="1"/>
  <c r="K27" i="3" s="1"/>
  <c r="L27" i="3" s="1"/>
  <c r="M27" i="3" s="1"/>
  <c r="N27" i="3" s="1"/>
  <c r="C25" i="3"/>
  <c r="C6" i="3"/>
  <c r="C8" i="3" l="1"/>
  <c r="B28" i="3" l="1"/>
  <c r="C24" i="3" s="1"/>
  <c r="C23" i="3" s="1"/>
  <c r="B14" i="3"/>
  <c r="C28" i="3"/>
  <c r="D20" i="3"/>
  <c r="E20" i="3" s="1"/>
  <c r="F20" i="3" s="1"/>
  <c r="G20" i="3" s="1"/>
  <c r="H20" i="3" s="1"/>
  <c r="I20" i="3" s="1"/>
  <c r="J20" i="3" s="1"/>
  <c r="K20" i="3" s="1"/>
  <c r="L20" i="3" s="1"/>
  <c r="M20" i="3" s="1"/>
  <c r="N20" i="3" s="1"/>
  <c r="C18" i="3"/>
  <c r="D18" i="3" s="1"/>
  <c r="E18" i="3" s="1"/>
  <c r="F18" i="3" s="1"/>
  <c r="G18" i="3" s="1"/>
  <c r="H18" i="3" s="1"/>
  <c r="I18" i="3" s="1"/>
  <c r="J18" i="3" s="1"/>
  <c r="K18" i="3" s="1"/>
  <c r="L18" i="3" s="1"/>
  <c r="M18" i="3" s="1"/>
  <c r="N18" i="3" s="1"/>
  <c r="D24" i="3" l="1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D13" i="3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B10" i="3" l="1"/>
  <c r="C10" i="3" s="1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D7" i="3" l="1"/>
  <c r="D6" i="3"/>
  <c r="E6" i="3" s="1"/>
  <c r="F6" i="3" l="1"/>
  <c r="G6" i="3" s="1"/>
  <c r="H6" i="3" s="1"/>
  <c r="I6" i="3" s="1"/>
  <c r="J6" i="3" s="1"/>
  <c r="K6" i="3" s="1"/>
  <c r="L6" i="3" s="1"/>
  <c r="M6" i="3" s="1"/>
  <c r="N6" i="3" s="1"/>
  <c r="D8" i="3"/>
  <c r="B12" i="3"/>
  <c r="C12" i="3" s="1"/>
  <c r="E7" i="3"/>
  <c r="F7" i="3" s="1"/>
  <c r="G7" i="3" s="1"/>
  <c r="H7" i="3" s="1"/>
  <c r="I7" i="3" s="1"/>
  <c r="J7" i="3" s="1"/>
  <c r="K7" i="3" s="1"/>
  <c r="L7" i="3" s="1"/>
  <c r="M7" i="3" s="1"/>
  <c r="N7" i="3" s="1"/>
  <c r="E8" i="3" l="1"/>
  <c r="D21" i="3"/>
  <c r="D22" i="3" s="1"/>
  <c r="C26" i="3"/>
  <c r="D26" i="3" s="1"/>
  <c r="E21" i="3" l="1"/>
  <c r="E26" i="3"/>
  <c r="F8" i="3"/>
  <c r="F21" i="3" l="1"/>
  <c r="E22" i="3"/>
  <c r="F26" i="3"/>
  <c r="G8" i="3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G21" i="3" l="1"/>
  <c r="F22" i="3"/>
  <c r="G26" i="3"/>
  <c r="H8" i="3"/>
  <c r="H21" i="3" l="1"/>
  <c r="G22" i="3"/>
  <c r="H26" i="3"/>
  <c r="I8" i="3"/>
  <c r="H22" i="3" l="1"/>
  <c r="I21" i="3"/>
  <c r="I26" i="3"/>
  <c r="J8" i="3"/>
  <c r="J21" i="3" l="1"/>
  <c r="I22" i="3"/>
  <c r="J26" i="3"/>
  <c r="K8" i="3"/>
  <c r="J22" i="3" l="1"/>
  <c r="K21" i="3"/>
  <c r="K26" i="3"/>
  <c r="L8" i="3"/>
  <c r="K22" i="3" l="1"/>
  <c r="L21" i="3"/>
  <c r="L26" i="3"/>
  <c r="M8" i="3"/>
  <c r="L22" i="3" l="1"/>
  <c r="M21" i="3"/>
  <c r="M26" i="3"/>
  <c r="N8" i="3"/>
  <c r="M22" i="3" l="1"/>
  <c r="N21" i="3"/>
  <c r="N22" i="3" s="1"/>
  <c r="N26" i="3"/>
  <c r="G25" i="3" l="1"/>
  <c r="G23" i="3" s="1"/>
  <c r="F25" i="3"/>
  <c r="F23" i="3" s="1"/>
  <c r="E25" i="3"/>
  <c r="E23" i="3" s="1"/>
  <c r="D25" i="3"/>
  <c r="D23" i="3" s="1"/>
  <c r="D28" i="3" l="1"/>
  <c r="E28" i="3"/>
  <c r="F28" i="3"/>
  <c r="G28" i="3"/>
  <c r="H25" i="3"/>
  <c r="H28" i="3" l="1"/>
  <c r="H23" i="3"/>
  <c r="I25" i="3"/>
  <c r="I23" i="3" s="1"/>
  <c r="J25" i="3"/>
  <c r="J23" i="3" s="1"/>
  <c r="I28" i="3" l="1"/>
  <c r="K25" i="3"/>
  <c r="K23" i="3" s="1"/>
  <c r="J28" i="3"/>
  <c r="K28" i="3" l="1"/>
  <c r="L25" i="3"/>
  <c r="L23" i="3" s="1"/>
  <c r="L28" i="3" l="1"/>
  <c r="M25" i="3"/>
  <c r="M23" i="3" s="1"/>
  <c r="N25" i="3" l="1"/>
  <c r="N23" i="3" s="1"/>
  <c r="M28" i="3"/>
  <c r="N28" i="3" l="1"/>
  <c r="D12" i="3" l="1"/>
  <c r="E12" i="3" s="1"/>
  <c r="C11" i="3"/>
  <c r="C9" i="3" s="1"/>
  <c r="F12" i="3" l="1"/>
  <c r="F11" i="3" s="1"/>
  <c r="E11" i="3"/>
  <c r="E9" i="3" s="1"/>
  <c r="C14" i="3"/>
  <c r="D11" i="3"/>
  <c r="E14" i="3"/>
  <c r="G12" i="3" l="1"/>
  <c r="G11" i="3" s="1"/>
  <c r="D14" i="3"/>
  <c r="D9" i="3"/>
  <c r="F14" i="3"/>
  <c r="F9" i="3"/>
  <c r="H12" i="3" l="1"/>
  <c r="I12" i="3" s="1"/>
  <c r="H11" i="3"/>
  <c r="G9" i="3"/>
  <c r="G14" i="3"/>
  <c r="J12" i="3" l="1"/>
  <c r="I11" i="3"/>
  <c r="H14" i="3"/>
  <c r="H9" i="3"/>
  <c r="I9" i="3" l="1"/>
  <c r="I14" i="3"/>
  <c r="K12" i="3"/>
  <c r="J11" i="3"/>
  <c r="J14" i="3" l="1"/>
  <c r="J9" i="3"/>
  <c r="L12" i="3"/>
  <c r="K11" i="3"/>
  <c r="K9" i="3" l="1"/>
  <c r="K14" i="3"/>
  <c r="L11" i="3"/>
  <c r="M12" i="3"/>
  <c r="N12" i="3" l="1"/>
  <c r="M11" i="3"/>
  <c r="L14" i="3"/>
  <c r="L9" i="3"/>
  <c r="M9" i="3" l="1"/>
  <c r="M14" i="3"/>
  <c r="N11" i="3"/>
  <c r="N14" i="3" l="1"/>
  <c r="N9" i="3"/>
</calcChain>
</file>

<file path=xl/sharedStrings.xml><?xml version="1.0" encoding="utf-8"?>
<sst xmlns="http://schemas.openxmlformats.org/spreadsheetml/2006/main" count="53" uniqueCount="21">
  <si>
    <t>aasta</t>
  </si>
  <si>
    <t>baasaasta</t>
  </si>
  <si>
    <t>prognoos</t>
  </si>
  <si>
    <t>VEEVARUSTUSEGA ASULATE ELANIKUD</t>
  </si>
  <si>
    <t>VEEVARUSTUSEGA ASULATE VEETARBIJAD</t>
  </si>
  <si>
    <r>
      <t>ASULATE VEEVÕTT (M</t>
    </r>
    <r>
      <rPr>
        <b/>
        <sz val="11"/>
        <color theme="1"/>
        <rFont val="Calibri"/>
        <family val="2"/>
        <charset val="186"/>
      </rPr>
      <t>³)</t>
    </r>
  </si>
  <si>
    <t>KESKMINE LIITUMISMÄÄR ASULATES</t>
  </si>
  <si>
    <t>Piirkonna keskmine ühiktarbimine</t>
  </si>
  <si>
    <t>REOVEEPUHASTUSTEENUSE MÜÜGIMAHT KOKKU (M³)</t>
  </si>
  <si>
    <t>VEETEENUSE MÜÜGIMAHT KOKKU (M³)</t>
  </si>
  <si>
    <t>INFILTRATSIOONI MÄÄR (%)</t>
  </si>
  <si>
    <t>REOVEESÜSTEEMIGA ASULATE ELANIKUD</t>
  </si>
  <si>
    <t>ASULATE REOVEETARBIJAD</t>
  </si>
  <si>
    <r>
      <t>Müük elanikele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</si>
  <si>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r>
      <t>ASULATE REOVESI ETTEVÕTTE REOVEEPUHASTEISSE (M</t>
    </r>
    <r>
      <rPr>
        <b/>
        <sz val="11"/>
        <color theme="1"/>
        <rFont val="Calibri"/>
        <family val="2"/>
        <charset val="186"/>
      </rPr>
      <t>³)</t>
    </r>
  </si>
  <si>
    <t>MULGI VALLAHALDUS TEENUSPIIRKONDADE REOVEETEENUSE TARBIMINE JA TOOTMINE</t>
  </si>
  <si>
    <t>rahvastikumuutuskoefitsient</t>
  </si>
  <si>
    <t>MÜÜGIVÄLISE VEE MÄÄR (%)</t>
  </si>
  <si>
    <r>
      <t>Müük juriidilistele isikutele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</si>
  <si>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t xml:space="preserve"> MULGI VALLAHALDUS TEENINDUSPIIRKONDADE VEETEENUSE TARBIMINE JA TOOTMINE</t>
  </si>
  <si>
    <t>Lisa 4. Mulgi Vallahaldus OÜ teeninduspiirkonna tarbimine ja tootmismahud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</si>
</sst>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9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3" fillId="0" borderId="1" xfId="2" applyFont="1" applyBorder="1" applyAlignment="1">
      <alignment horizontal="center"/>
    </xf>
    <xf numFmtId="9" fontId="3" fillId="0" borderId="1" xfId="2" applyFont="1" applyBorder="1" applyAlignment="1">
      <alignment horizontal="center" vertical="center"/>
    </xf>
    <xf numFmtId="1" fontId="0" fillId="0" borderId="0" xfId="0" applyNumberFormat="1"/>
    <xf numFmtId="0" fontId="5" fillId="0" borderId="1" xfId="1" applyFont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5" fillId="0" borderId="0" xfId="0" applyFont="1"/>
    <xf numFmtId="9" fontId="5" fillId="0" borderId="1" xfId="2" applyFont="1" applyBorder="1" applyAlignment="1">
      <alignment horizontal="center"/>
    </xf>
    <xf numFmtId="9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tabSelected="1" topLeftCell="A9" workbookViewId="0">
      <selection activeCell="B23" sqref="B23"/>
    </sheetView>
  </sheetViews>
  <sheetFormatPr defaultRowHeight="14.4" x14ac:dyDescent="0.3"/>
  <cols>
    <col min="1" max="1" width="53.88671875" customWidth="1"/>
    <col min="2" max="2" width="9.77734375" customWidth="1"/>
    <col min="5" max="5" width="9.44140625" bestFit="1" customWidth="1"/>
    <col min="17" max="17" width="20.88671875" customWidth="1"/>
  </cols>
  <sheetData>
    <row r="1" spans="1:17" x14ac:dyDescent="0.3">
      <c r="A1" s="20" t="s">
        <v>20</v>
      </c>
    </row>
    <row r="3" spans="1:17" ht="28.8" x14ac:dyDescent="0.3">
      <c r="A3" s="23" t="s">
        <v>19</v>
      </c>
      <c r="B3" s="16" t="s">
        <v>1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  <c r="L3" s="2" t="s">
        <v>2</v>
      </c>
      <c r="M3" s="2" t="s">
        <v>2</v>
      </c>
      <c r="N3" s="2" t="s">
        <v>2</v>
      </c>
      <c r="O3" s="1"/>
      <c r="P3" s="1"/>
      <c r="Q3" s="1"/>
    </row>
    <row r="4" spans="1:17" x14ac:dyDescent="0.3">
      <c r="A4" s="2" t="s">
        <v>0</v>
      </c>
      <c r="B4" s="17">
        <v>2025</v>
      </c>
      <c r="C4" s="6">
        <f>B4+1</f>
        <v>2026</v>
      </c>
      <c r="D4" s="6">
        <f t="shared" ref="D4:N4" si="0">C4+1</f>
        <v>2027</v>
      </c>
      <c r="E4" s="6">
        <f t="shared" si="0"/>
        <v>2028</v>
      </c>
      <c r="F4" s="6">
        <f t="shared" si="0"/>
        <v>2029</v>
      </c>
      <c r="G4" s="6">
        <f t="shared" si="0"/>
        <v>2030</v>
      </c>
      <c r="H4" s="6">
        <f t="shared" si="0"/>
        <v>2031</v>
      </c>
      <c r="I4" s="6">
        <f t="shared" si="0"/>
        <v>2032</v>
      </c>
      <c r="J4" s="6">
        <f t="shared" si="0"/>
        <v>2033</v>
      </c>
      <c r="K4" s="6">
        <f t="shared" si="0"/>
        <v>2034</v>
      </c>
      <c r="L4" s="6">
        <f t="shared" si="0"/>
        <v>2035</v>
      </c>
      <c r="M4" s="6">
        <f t="shared" si="0"/>
        <v>2036</v>
      </c>
      <c r="N4" s="6">
        <f t="shared" si="0"/>
        <v>2037</v>
      </c>
      <c r="O4" s="1"/>
      <c r="P4" s="1"/>
      <c r="Q4" s="1"/>
    </row>
    <row r="5" spans="1:17" x14ac:dyDescent="0.3">
      <c r="A5" s="2" t="s">
        <v>16</v>
      </c>
      <c r="B5" s="18" t="s">
        <v>1</v>
      </c>
      <c r="C5" s="12">
        <v>0.99369001654715938</v>
      </c>
      <c r="D5" s="12">
        <v>0.99364994782299787</v>
      </c>
      <c r="E5" s="12">
        <v>0.99358702209907712</v>
      </c>
      <c r="F5" s="12">
        <v>0.99365807583322086</v>
      </c>
      <c r="G5" s="12">
        <v>0.99388919065725145</v>
      </c>
      <c r="H5" s="12">
        <v>0.9939427061984788</v>
      </c>
      <c r="I5" s="12">
        <v>0.99420362903225812</v>
      </c>
      <c r="J5" s="12">
        <v>0.9942850558820141</v>
      </c>
      <c r="K5" s="12">
        <v>0.99434491389899649</v>
      </c>
      <c r="L5" s="12">
        <v>0.99449921916882267</v>
      </c>
      <c r="M5" s="12">
        <v>0.99453910516324096</v>
      </c>
      <c r="N5" s="12">
        <v>0.99453268605363621</v>
      </c>
      <c r="O5" s="1"/>
      <c r="P5" s="1"/>
      <c r="Q5" s="1"/>
    </row>
    <row r="6" spans="1:17" x14ac:dyDescent="0.3">
      <c r="A6" s="4" t="s">
        <v>3</v>
      </c>
      <c r="B6" s="5">
        <v>4783</v>
      </c>
      <c r="C6" s="3">
        <f>B6*C5</f>
        <v>4752.8193491450629</v>
      </c>
      <c r="D6" s="3">
        <f>C6*D5</f>
        <v>4722.6386982901267</v>
      </c>
      <c r="E6" s="3">
        <f t="shared" ref="E6:N6" si="1">D6*E5</f>
        <v>4692.3525206839486</v>
      </c>
      <c r="F6" s="3">
        <f>E6*F5</f>
        <v>4662.5939768339758</v>
      </c>
      <c r="G6" s="3">
        <f t="shared" si="1"/>
        <v>4634.1017539988952</v>
      </c>
      <c r="H6" s="3">
        <f t="shared" si="1"/>
        <v>4606.031638168779</v>
      </c>
      <c r="I6" s="3">
        <f t="shared" si="1"/>
        <v>4579.3333701047968</v>
      </c>
      <c r="J6" s="3">
        <f t="shared" si="1"/>
        <v>4553.1627357970201</v>
      </c>
      <c r="K6" s="3">
        <f t="shared" si="1"/>
        <v>4527.4142084942068</v>
      </c>
      <c r="L6" s="3">
        <f t="shared" si="1"/>
        <v>4502.5098952013223</v>
      </c>
      <c r="M6" s="3">
        <f t="shared" si="1"/>
        <v>4477.9221621621609</v>
      </c>
      <c r="N6" s="3">
        <f t="shared" si="1"/>
        <v>4453.4399558742398</v>
      </c>
      <c r="O6" s="1"/>
      <c r="P6" s="1"/>
      <c r="Q6" s="1"/>
    </row>
    <row r="7" spans="1:17" x14ac:dyDescent="0.3">
      <c r="A7" s="4" t="s">
        <v>4</v>
      </c>
      <c r="B7" s="5">
        <v>3841</v>
      </c>
      <c r="C7" s="3">
        <f>B7*C5</f>
        <v>3816.7633535576392</v>
      </c>
      <c r="D7" s="3">
        <f>C7*D5</f>
        <v>3792.5267071152784</v>
      </c>
      <c r="E7" s="3">
        <f t="shared" ref="E7" si="2">D7*E5</f>
        <v>3768.2053171538882</v>
      </c>
      <c r="F7" s="3">
        <f>E7*F5+24</f>
        <v>3768.3076447876442</v>
      </c>
      <c r="G7" s="3">
        <f>F7*G5+24</f>
        <v>3769.2802352255253</v>
      </c>
      <c r="H7" s="3">
        <f t="shared" ref="H7:N7" si="3">G7*H5+24</f>
        <v>3770.4485974204972</v>
      </c>
      <c r="I7" s="3">
        <f t="shared" si="3"/>
        <v>3772.5936786350458</v>
      </c>
      <c r="J7" s="3">
        <f t="shared" si="3"/>
        <v>3775.0335165817796</v>
      </c>
      <c r="K7" s="3">
        <f t="shared" si="3"/>
        <v>3777.6853770113357</v>
      </c>
      <c r="L7" s="3">
        <f t="shared" si="3"/>
        <v>3780.9051577032528</v>
      </c>
      <c r="M7" s="3">
        <f t="shared" si="3"/>
        <v>3784.2580322492754</v>
      </c>
      <c r="N7" s="3">
        <f t="shared" si="3"/>
        <v>3787.5683055329196</v>
      </c>
      <c r="O7" s="1"/>
      <c r="P7" s="1"/>
      <c r="Q7" s="1"/>
    </row>
    <row r="8" spans="1:17" x14ac:dyDescent="0.3">
      <c r="A8" s="4" t="s">
        <v>6</v>
      </c>
      <c r="B8" s="21">
        <f t="shared" ref="B8:N8" si="4">B7/B6</f>
        <v>0.80305247752456621</v>
      </c>
      <c r="C8" s="13">
        <f t="shared" si="4"/>
        <v>0.80305247752456621</v>
      </c>
      <c r="D8" s="13">
        <f t="shared" si="4"/>
        <v>0.80305247752456621</v>
      </c>
      <c r="E8" s="13">
        <f t="shared" si="4"/>
        <v>0.80305247752456621</v>
      </c>
      <c r="F8" s="13">
        <f t="shared" si="4"/>
        <v>0.80819982685827263</v>
      </c>
      <c r="G8" s="13">
        <f t="shared" si="4"/>
        <v>0.81337882405644391</v>
      </c>
      <c r="H8" s="13">
        <f t="shared" si="4"/>
        <v>0.81858938314186558</v>
      </c>
      <c r="I8" s="13">
        <f t="shared" si="4"/>
        <v>0.82383032064527573</v>
      </c>
      <c r="J8" s="13">
        <f t="shared" si="4"/>
        <v>0.82910138196959682</v>
      </c>
      <c r="K8" s="13">
        <f t="shared" si="4"/>
        <v>0.83440242112677676</v>
      </c>
      <c r="L8" s="13">
        <f t="shared" si="4"/>
        <v>0.83973278142772323</v>
      </c>
      <c r="M8" s="13">
        <f t="shared" si="4"/>
        <v>0.84509241009719771</v>
      </c>
      <c r="N8" s="13">
        <f t="shared" si="4"/>
        <v>0.85048150262742117</v>
      </c>
      <c r="O8" s="1"/>
      <c r="P8" s="1"/>
      <c r="Q8" s="1"/>
    </row>
    <row r="9" spans="1:17" x14ac:dyDescent="0.3">
      <c r="A9" s="4" t="s">
        <v>5</v>
      </c>
      <c r="B9" s="5">
        <v>170360</v>
      </c>
      <c r="C9" s="3">
        <f>(C11+C13)/(1-C10)</f>
        <v>169066.21615852125</v>
      </c>
      <c r="D9" s="3">
        <f>(D11+D13)/(1-D10)</f>
        <v>167780.52227691852</v>
      </c>
      <c r="E9" s="3">
        <f t="shared" ref="E9:N9" si="5">(E11+E13)/(1-E10)</f>
        <v>166500.20371520318</v>
      </c>
      <c r="F9" s="3">
        <f t="shared" si="5"/>
        <v>165986.05684302494</v>
      </c>
      <c r="G9" s="3">
        <f t="shared" si="5"/>
        <v>165502.02799200363</v>
      </c>
      <c r="H9" s="3">
        <f t="shared" si="5"/>
        <v>165027.02841551349</v>
      </c>
      <c r="I9" s="3">
        <f t="shared" si="5"/>
        <v>164584.99474577882</v>
      </c>
      <c r="J9" s="3">
        <f t="shared" si="5"/>
        <v>164154.71236341636</v>
      </c>
      <c r="K9" s="3">
        <f t="shared" si="5"/>
        <v>163733.54427770388</v>
      </c>
      <c r="L9" s="3">
        <f t="shared" si="5"/>
        <v>163332.25346183061</v>
      </c>
      <c r="M9" s="3">
        <f t="shared" si="5"/>
        <v>162937.44706828284</v>
      </c>
      <c r="N9" s="3">
        <f t="shared" si="5"/>
        <v>162543.7440863887</v>
      </c>
      <c r="O9" s="1"/>
      <c r="P9" s="1"/>
      <c r="Q9" s="1"/>
    </row>
    <row r="10" spans="1:17" ht="16.8" customHeight="1" x14ac:dyDescent="0.3">
      <c r="A10" s="10" t="s">
        <v>17</v>
      </c>
      <c r="B10" s="22">
        <f>(B9-B14)/B9</f>
        <v>0.20537684902559286</v>
      </c>
      <c r="C10" s="14">
        <f>B10-0.25%</f>
        <v>0.20287684902559286</v>
      </c>
      <c r="D10" s="14">
        <f t="shared" ref="D10:N10" si="6">C10-0.25%</f>
        <v>0.20037684902559286</v>
      </c>
      <c r="E10" s="14">
        <f t="shared" si="6"/>
        <v>0.19787684902559285</v>
      </c>
      <c r="F10" s="14">
        <f t="shared" si="6"/>
        <v>0.19537684902559285</v>
      </c>
      <c r="G10" s="14">
        <f t="shared" si="6"/>
        <v>0.19287684902559285</v>
      </c>
      <c r="H10" s="14">
        <f t="shared" si="6"/>
        <v>0.19037684902559285</v>
      </c>
      <c r="I10" s="14">
        <f t="shared" si="6"/>
        <v>0.18787684902559285</v>
      </c>
      <c r="J10" s="14">
        <f t="shared" si="6"/>
        <v>0.18537684902559284</v>
      </c>
      <c r="K10" s="14">
        <f t="shared" si="6"/>
        <v>0.18287684902559284</v>
      </c>
      <c r="L10" s="14">
        <f t="shared" si="6"/>
        <v>0.18037684902559284</v>
      </c>
      <c r="M10" s="14">
        <f t="shared" si="6"/>
        <v>0.17787684902559284</v>
      </c>
      <c r="N10" s="14">
        <f t="shared" si="6"/>
        <v>0.17537684902559283</v>
      </c>
      <c r="O10" s="1"/>
      <c r="P10" s="1"/>
      <c r="Q10" s="1"/>
    </row>
    <row r="11" spans="1:17" x14ac:dyDescent="0.3">
      <c r="A11" s="8" t="s">
        <v>13</v>
      </c>
      <c r="B11" s="9">
        <v>95944</v>
      </c>
      <c r="C11" s="3">
        <f>C7*C12/1000*365</f>
        <v>95338.594947600664</v>
      </c>
      <c r="D11" s="3">
        <f>D7*D12/1000*365</f>
        <v>94733.189895201314</v>
      </c>
      <c r="E11" s="3">
        <f t="shared" ref="E11:N11" si="7">E7*E12/1000*365</f>
        <v>94125.66804191946</v>
      </c>
      <c r="F11" s="3">
        <f t="shared" si="7"/>
        <v>94128.224074851794</v>
      </c>
      <c r="G11" s="3">
        <f t="shared" si="7"/>
        <v>94152.518325560493</v>
      </c>
      <c r="H11" s="3">
        <f t="shared" si="7"/>
        <v>94181.702741711066</v>
      </c>
      <c r="I11" s="3">
        <f t="shared" si="7"/>
        <v>94235.284536048115</v>
      </c>
      <c r="J11" s="3">
        <f t="shared" si="7"/>
        <v>94296.229032783725</v>
      </c>
      <c r="K11" s="3">
        <f t="shared" si="7"/>
        <v>94362.469620404998</v>
      </c>
      <c r="L11" s="3">
        <f t="shared" si="7"/>
        <v>94442.896238136134</v>
      </c>
      <c r="M11" s="3">
        <f t="shared" si="7"/>
        <v>94526.647395502354</v>
      </c>
      <c r="N11" s="3">
        <f t="shared" si="7"/>
        <v>94609.334419695515</v>
      </c>
      <c r="O11" s="1"/>
      <c r="P11" s="1"/>
      <c r="Q11" s="1"/>
    </row>
    <row r="12" spans="1:17" x14ac:dyDescent="0.3">
      <c r="A12" s="8" t="s">
        <v>7</v>
      </c>
      <c r="B12" s="9">
        <f>B11/B7*1000/365</f>
        <v>68.435374634887467</v>
      </c>
      <c r="C12" s="3">
        <f>B12</f>
        <v>68.435374634887467</v>
      </c>
      <c r="D12" s="3">
        <f>C12</f>
        <v>68.435374634887467</v>
      </c>
      <c r="E12" s="3">
        <f t="shared" ref="E12:N12" si="8">D12</f>
        <v>68.435374634887467</v>
      </c>
      <c r="F12" s="3">
        <f t="shared" si="8"/>
        <v>68.435374634887467</v>
      </c>
      <c r="G12" s="3">
        <f t="shared" si="8"/>
        <v>68.435374634887467</v>
      </c>
      <c r="H12" s="3">
        <f t="shared" si="8"/>
        <v>68.435374634887467</v>
      </c>
      <c r="I12" s="3">
        <f t="shared" si="8"/>
        <v>68.435374634887467</v>
      </c>
      <c r="J12" s="3">
        <f t="shared" si="8"/>
        <v>68.435374634887467</v>
      </c>
      <c r="K12" s="3">
        <f t="shared" si="8"/>
        <v>68.435374634887467</v>
      </c>
      <c r="L12" s="3">
        <f t="shared" si="8"/>
        <v>68.435374634887467</v>
      </c>
      <c r="M12" s="3">
        <f t="shared" si="8"/>
        <v>68.435374634887467</v>
      </c>
      <c r="N12" s="3">
        <f t="shared" si="8"/>
        <v>68.435374634887467</v>
      </c>
      <c r="O12" s="1"/>
      <c r="P12" s="1"/>
      <c r="Q12" s="1"/>
    </row>
    <row r="13" spans="1:17" x14ac:dyDescent="0.3">
      <c r="A13" s="8" t="s">
        <v>18</v>
      </c>
      <c r="B13" s="9">
        <v>39428</v>
      </c>
      <c r="C13" s="3">
        <f>B13</f>
        <v>39428</v>
      </c>
      <c r="D13" s="3">
        <f>C13</f>
        <v>39428</v>
      </c>
      <c r="E13" s="3">
        <f t="shared" ref="E13:N13" si="9">D13</f>
        <v>39428</v>
      </c>
      <c r="F13" s="3">
        <f t="shared" si="9"/>
        <v>39428</v>
      </c>
      <c r="G13" s="3">
        <f t="shared" si="9"/>
        <v>39428</v>
      </c>
      <c r="H13" s="3">
        <f t="shared" si="9"/>
        <v>39428</v>
      </c>
      <c r="I13" s="3">
        <f t="shared" si="9"/>
        <v>39428</v>
      </c>
      <c r="J13" s="3">
        <f t="shared" si="9"/>
        <v>39428</v>
      </c>
      <c r="K13" s="3">
        <f t="shared" si="9"/>
        <v>39428</v>
      </c>
      <c r="L13" s="3">
        <f t="shared" si="9"/>
        <v>39428</v>
      </c>
      <c r="M13" s="3">
        <f t="shared" si="9"/>
        <v>39428</v>
      </c>
      <c r="N13" s="3">
        <f t="shared" si="9"/>
        <v>39428</v>
      </c>
      <c r="O13" s="1"/>
      <c r="P13" s="1"/>
      <c r="Q13" s="1"/>
    </row>
    <row r="14" spans="1:17" x14ac:dyDescent="0.3">
      <c r="A14" s="8" t="s">
        <v>9</v>
      </c>
      <c r="B14" s="9">
        <f>B11+B13</f>
        <v>135372</v>
      </c>
      <c r="C14" s="3">
        <f t="shared" ref="C14:N14" si="10">C11+C13</f>
        <v>134766.59494760068</v>
      </c>
      <c r="D14" s="3">
        <f t="shared" si="10"/>
        <v>134161.1898952013</v>
      </c>
      <c r="E14" s="3">
        <f t="shared" si="10"/>
        <v>133553.66804191947</v>
      </c>
      <c r="F14" s="3">
        <f t="shared" si="10"/>
        <v>133556.22407485178</v>
      </c>
      <c r="G14" s="3">
        <f t="shared" si="10"/>
        <v>133580.51832556049</v>
      </c>
      <c r="H14" s="3">
        <f t="shared" si="10"/>
        <v>133609.70274171105</v>
      </c>
      <c r="I14" s="3">
        <f t="shared" si="10"/>
        <v>133663.28453604813</v>
      </c>
      <c r="J14" s="3">
        <f t="shared" si="10"/>
        <v>133724.22903278371</v>
      </c>
      <c r="K14" s="3">
        <f t="shared" si="10"/>
        <v>133790.469620405</v>
      </c>
      <c r="L14" s="3">
        <f t="shared" si="10"/>
        <v>133870.89623813613</v>
      </c>
      <c r="M14" s="3">
        <f t="shared" si="10"/>
        <v>133954.64739550237</v>
      </c>
      <c r="N14" s="3">
        <f t="shared" si="10"/>
        <v>134037.33441969551</v>
      </c>
      <c r="O14" s="1"/>
      <c r="P14" s="1"/>
      <c r="Q14" s="1"/>
    </row>
    <row r="16" spans="1:17" x14ac:dyDescent="0.3">
      <c r="H16" s="15"/>
    </row>
    <row r="17" spans="1:18" ht="28.8" x14ac:dyDescent="0.3">
      <c r="A17" s="24" t="s">
        <v>15</v>
      </c>
      <c r="B17" s="16" t="s">
        <v>1</v>
      </c>
      <c r="C17" s="2" t="s">
        <v>2</v>
      </c>
      <c r="D17" s="2" t="s">
        <v>2</v>
      </c>
      <c r="E17" s="2" t="s">
        <v>2</v>
      </c>
      <c r="F17" s="2" t="s">
        <v>2</v>
      </c>
      <c r="G17" s="2" t="s">
        <v>2</v>
      </c>
      <c r="H17" s="2" t="s">
        <v>2</v>
      </c>
      <c r="I17" s="2" t="s">
        <v>2</v>
      </c>
      <c r="J17" s="2" t="s">
        <v>2</v>
      </c>
      <c r="K17" s="2" t="s">
        <v>2</v>
      </c>
      <c r="L17" s="2" t="s">
        <v>2</v>
      </c>
      <c r="M17" s="2" t="s">
        <v>2</v>
      </c>
      <c r="N17" s="2" t="s">
        <v>2</v>
      </c>
    </row>
    <row r="18" spans="1:18" x14ac:dyDescent="0.3">
      <c r="A18" s="2" t="s">
        <v>0</v>
      </c>
      <c r="B18" s="17">
        <v>2025</v>
      </c>
      <c r="C18" s="6">
        <f>B18+1</f>
        <v>2026</v>
      </c>
      <c r="D18" s="6">
        <f t="shared" ref="D18" si="11">C18+1</f>
        <v>2027</v>
      </c>
      <c r="E18" s="6">
        <f t="shared" ref="E18" si="12">D18+1</f>
        <v>2028</v>
      </c>
      <c r="F18" s="6">
        <f t="shared" ref="F18" si="13">E18+1</f>
        <v>2029</v>
      </c>
      <c r="G18" s="6">
        <f t="shared" ref="G18" si="14">F18+1</f>
        <v>2030</v>
      </c>
      <c r="H18" s="6">
        <f t="shared" ref="H18" si="15">G18+1</f>
        <v>2031</v>
      </c>
      <c r="I18" s="6">
        <f t="shared" ref="I18" si="16">H18+1</f>
        <v>2032</v>
      </c>
      <c r="J18" s="6">
        <f t="shared" ref="J18" si="17">I18+1</f>
        <v>2033</v>
      </c>
      <c r="K18" s="6">
        <f t="shared" ref="K18" si="18">J18+1</f>
        <v>2034</v>
      </c>
      <c r="L18" s="6">
        <f t="shared" ref="L18" si="19">K18+1</f>
        <v>2035</v>
      </c>
      <c r="M18" s="6">
        <f t="shared" ref="M18" si="20">L18+1</f>
        <v>2036</v>
      </c>
      <c r="N18" s="6">
        <f t="shared" ref="N18" si="21">M18+1</f>
        <v>2037</v>
      </c>
    </row>
    <row r="19" spans="1:18" x14ac:dyDescent="0.3">
      <c r="A19" s="2" t="s">
        <v>16</v>
      </c>
      <c r="B19" s="18" t="s">
        <v>1</v>
      </c>
      <c r="C19" s="12">
        <v>0.99369001654715938</v>
      </c>
      <c r="D19" s="12">
        <v>0.99364994782299787</v>
      </c>
      <c r="E19" s="12">
        <v>0.99358702209907712</v>
      </c>
      <c r="F19" s="12">
        <v>0.99365807583322086</v>
      </c>
      <c r="G19" s="12">
        <v>0.99388919065725145</v>
      </c>
      <c r="H19" s="12">
        <v>0.9939427061984788</v>
      </c>
      <c r="I19" s="12">
        <v>0.99420362903225812</v>
      </c>
      <c r="J19" s="12">
        <v>0.9942850558820141</v>
      </c>
      <c r="K19" s="12">
        <v>0.99434491389899649</v>
      </c>
      <c r="L19" s="12">
        <v>0.99449921916882267</v>
      </c>
      <c r="M19" s="12">
        <v>0.99453910516324096</v>
      </c>
      <c r="N19" s="12">
        <v>0.99453268605363621</v>
      </c>
    </row>
    <row r="20" spans="1:18" x14ac:dyDescent="0.3">
      <c r="A20" s="4" t="s">
        <v>11</v>
      </c>
      <c r="B20" s="5">
        <v>4732</v>
      </c>
      <c r="C20" s="3">
        <f>B20*C19</f>
        <v>4702.1411583011586</v>
      </c>
      <c r="D20" s="3">
        <f>C20*D19</f>
        <v>4672.2823166023172</v>
      </c>
      <c r="E20" s="3">
        <f t="shared" ref="E20" si="22">D20*E19</f>
        <v>4642.3190733590736</v>
      </c>
      <c r="F20" s="3">
        <f t="shared" ref="F20" si="23">E20*F19</f>
        <v>4612.8778378378383</v>
      </c>
      <c r="G20" s="3">
        <f t="shared" ref="G20" si="24">F20*G19</f>
        <v>4584.6894208494214</v>
      </c>
      <c r="H20" s="3">
        <f t="shared" ref="H20" si="25">G20*H19</f>
        <v>4556.9186100386105</v>
      </c>
      <c r="I20" s="3">
        <f t="shared" ref="I20" si="26">H20*I19</f>
        <v>4530.5050193050201</v>
      </c>
      <c r="J20" s="3">
        <f t="shared" ref="J20" si="27">I20*J19</f>
        <v>4504.6134362934372</v>
      </c>
      <c r="K20" s="3">
        <f t="shared" ref="K20" si="28">J20*K19</f>
        <v>4479.1394594594603</v>
      </c>
      <c r="L20" s="3">
        <f t="shared" ref="L20" si="29">K20*L19</f>
        <v>4454.5006949806957</v>
      </c>
      <c r="M20" s="3">
        <f t="shared" ref="M20" si="30">L20*M19</f>
        <v>4430.1751351351359</v>
      </c>
      <c r="N20" s="3">
        <f t="shared" ref="N20" si="31">M20*N19</f>
        <v>4405.9539768339773</v>
      </c>
    </row>
    <row r="21" spans="1:18" x14ac:dyDescent="0.3">
      <c r="A21" s="4" t="s">
        <v>12</v>
      </c>
      <c r="B21" s="5">
        <v>3635</v>
      </c>
      <c r="C21" s="3">
        <f t="shared" ref="C21:E21" si="32">B21*C19</f>
        <v>3612.0632101489246</v>
      </c>
      <c r="D21" s="3">
        <f t="shared" si="32"/>
        <v>3589.1264202978491</v>
      </c>
      <c r="E21" s="3">
        <f t="shared" si="32"/>
        <v>3566.1094318808605</v>
      </c>
      <c r="F21" s="3">
        <f>E21*F19+21</f>
        <v>3564.4934362934364</v>
      </c>
      <c r="G21" s="3">
        <f t="shared" ref="G21:N21" si="33">F21*G19+21</f>
        <v>3563.7114965007686</v>
      </c>
      <c r="H21" s="3">
        <f t="shared" si="33"/>
        <v>3563.1250489426047</v>
      </c>
      <c r="I21" s="3">
        <f t="shared" si="33"/>
        <v>3563.47185435448</v>
      </c>
      <c r="J21" s="3">
        <f t="shared" si="33"/>
        <v>3564.1068118408284</v>
      </c>
      <c r="K21" s="3">
        <f t="shared" si="33"/>
        <v>3564.9514809466955</v>
      </c>
      <c r="L21" s="3">
        <f t="shared" si="33"/>
        <v>3566.3414641762265</v>
      </c>
      <c r="M21" s="3">
        <f t="shared" si="33"/>
        <v>3567.8660484883867</v>
      </c>
      <c r="N21" s="3">
        <f t="shared" si="33"/>
        <v>3569.3594046827284</v>
      </c>
    </row>
    <row r="22" spans="1:18" x14ac:dyDescent="0.3">
      <c r="A22" s="4" t="s">
        <v>6</v>
      </c>
      <c r="B22" s="11">
        <f>B21/B20</f>
        <v>0.76817413355874897</v>
      </c>
      <c r="C22" s="13">
        <f>C21/C20</f>
        <v>0.76817413355874897</v>
      </c>
      <c r="D22" s="13">
        <f t="shared" ref="D22:N22" si="34">D21/D20</f>
        <v>0.76817413355874886</v>
      </c>
      <c r="E22" s="13">
        <f t="shared" si="34"/>
        <v>0.76817413355874886</v>
      </c>
      <c r="F22" s="13">
        <f t="shared" si="34"/>
        <v>0.77272660616657396</v>
      </c>
      <c r="G22" s="13">
        <f t="shared" si="34"/>
        <v>0.77730706911014869</v>
      </c>
      <c r="H22" s="13">
        <f t="shared" si="34"/>
        <v>0.78191544634860499</v>
      </c>
      <c r="I22" s="13">
        <f t="shared" si="34"/>
        <v>0.78655069118566323</v>
      </c>
      <c r="J22" s="13">
        <f t="shared" si="34"/>
        <v>0.79121257844790949</v>
      </c>
      <c r="K22" s="13">
        <f t="shared" si="34"/>
        <v>0.79590097901906176</v>
      </c>
      <c r="L22" s="13">
        <f t="shared" si="34"/>
        <v>0.8006153121032753</v>
      </c>
      <c r="M22" s="13">
        <f t="shared" si="34"/>
        <v>0.80535553102452107</v>
      </c>
      <c r="N22" s="13">
        <f t="shared" si="34"/>
        <v>0.81012180868207628</v>
      </c>
    </row>
    <row r="23" spans="1:18" x14ac:dyDescent="0.3">
      <c r="A23" s="4" t="s">
        <v>14</v>
      </c>
      <c r="B23" s="5">
        <v>159294</v>
      </c>
      <c r="C23" s="3">
        <f>(C25+C27)/(1-C24)</f>
        <v>158585.57829834695</v>
      </c>
      <c r="D23" s="3">
        <f>(D25+D27)/(1-D24)</f>
        <v>157872.82640721282</v>
      </c>
      <c r="E23" s="3">
        <f t="shared" ref="E23:N23" si="35">(E25+E27)/(1-E24)</f>
        <v>157157.5823765992</v>
      </c>
      <c r="F23" s="3">
        <f t="shared" si="35"/>
        <v>157107.36593748635</v>
      </c>
      <c r="G23" s="3">
        <f t="shared" si="35"/>
        <v>157083.0674602541</v>
      </c>
      <c r="H23" s="3">
        <f t="shared" si="35"/>
        <v>157064.84382875002</v>
      </c>
      <c r="I23" s="3">
        <f t="shared" si="35"/>
        <v>157075.62067305887</v>
      </c>
      <c r="J23" s="3">
        <f t="shared" si="35"/>
        <v>157095.3517318567</v>
      </c>
      <c r="K23" s="3">
        <f t="shared" si="35"/>
        <v>157121.59949828338</v>
      </c>
      <c r="L23" s="3">
        <f t="shared" si="35"/>
        <v>157164.79269061435</v>
      </c>
      <c r="M23" s="3">
        <f t="shared" si="35"/>
        <v>157212.1685596327</v>
      </c>
      <c r="N23" s="3">
        <f t="shared" si="35"/>
        <v>157258.57402694374</v>
      </c>
    </row>
    <row r="24" spans="1:18" x14ac:dyDescent="0.3">
      <c r="A24" s="10" t="s">
        <v>10</v>
      </c>
      <c r="B24" s="7">
        <f>(B23-B28)/(B23)</f>
        <v>0.19610908132133037</v>
      </c>
      <c r="C24" s="14">
        <f>B24</f>
        <v>0.19610908132133037</v>
      </c>
      <c r="D24" s="14">
        <f>C24</f>
        <v>0.19610908132133037</v>
      </c>
      <c r="E24" s="14">
        <f>D24</f>
        <v>0.19610908132133037</v>
      </c>
      <c r="F24" s="14">
        <f t="shared" ref="F24:N24" si="36">E24</f>
        <v>0.19610908132133037</v>
      </c>
      <c r="G24" s="14">
        <f t="shared" si="36"/>
        <v>0.19610908132133037</v>
      </c>
      <c r="H24" s="14">
        <f t="shared" si="36"/>
        <v>0.19610908132133037</v>
      </c>
      <c r="I24" s="14">
        <f t="shared" si="36"/>
        <v>0.19610908132133037</v>
      </c>
      <c r="J24" s="14">
        <f t="shared" si="36"/>
        <v>0.19610908132133037</v>
      </c>
      <c r="K24" s="14">
        <f t="shared" si="36"/>
        <v>0.19610908132133037</v>
      </c>
      <c r="L24" s="14">
        <f t="shared" si="36"/>
        <v>0.19610908132133037</v>
      </c>
      <c r="M24" s="14">
        <f t="shared" si="36"/>
        <v>0.19610908132133037</v>
      </c>
      <c r="N24" s="14">
        <f t="shared" si="36"/>
        <v>0.19610908132133037</v>
      </c>
    </row>
    <row r="25" spans="1:18" x14ac:dyDescent="0.3">
      <c r="A25" s="8" t="s">
        <v>13</v>
      </c>
      <c r="B25" s="9">
        <v>90801</v>
      </c>
      <c r="C25" s="3">
        <f>B26*C21/1000*365</f>
        <v>90231.506227446225</v>
      </c>
      <c r="D25" s="3">
        <f>C26*D21/1000*365</f>
        <v>89658.531454892436</v>
      </c>
      <c r="E25" s="3">
        <f t="shared" ref="E25:N25" si="37">E21*E26/1000*365</f>
        <v>89083.553274043021</v>
      </c>
      <c r="F25" s="3">
        <f t="shared" si="37"/>
        <v>89043.184734671813</v>
      </c>
      <c r="G25" s="3">
        <f t="shared" si="37"/>
        <v>89023.651409487094</v>
      </c>
      <c r="H25" s="3">
        <f t="shared" si="37"/>
        <v>89009.001597615628</v>
      </c>
      <c r="I25" s="3">
        <f t="shared" si="37"/>
        <v>89017.665004887516</v>
      </c>
      <c r="J25" s="3">
        <f t="shared" si="37"/>
        <v>89033.526623871003</v>
      </c>
      <c r="K25" s="3">
        <f t="shared" si="37"/>
        <v>89054.626964937022</v>
      </c>
      <c r="L25" s="3">
        <f t="shared" si="37"/>
        <v>89089.349580000635</v>
      </c>
      <c r="M25" s="3">
        <f t="shared" si="37"/>
        <v>89127.434610868993</v>
      </c>
      <c r="N25" s="3">
        <f t="shared" si="37"/>
        <v>89164.739544617361</v>
      </c>
    </row>
    <row r="26" spans="1:18" x14ac:dyDescent="0.3">
      <c r="A26" s="8" t="s">
        <v>7</v>
      </c>
      <c r="B26" s="9">
        <v>68.44</v>
      </c>
      <c r="C26" s="3">
        <f>C25/C21*1000/365</f>
        <v>68.44</v>
      </c>
      <c r="D26" s="3">
        <f>C26</f>
        <v>68.44</v>
      </c>
      <c r="E26" s="3">
        <f t="shared" ref="E26:N27" si="38">D26</f>
        <v>68.44</v>
      </c>
      <c r="F26" s="3">
        <f t="shared" si="38"/>
        <v>68.44</v>
      </c>
      <c r="G26" s="3">
        <f t="shared" si="38"/>
        <v>68.44</v>
      </c>
      <c r="H26" s="3">
        <f t="shared" si="38"/>
        <v>68.44</v>
      </c>
      <c r="I26" s="3">
        <f t="shared" si="38"/>
        <v>68.44</v>
      </c>
      <c r="J26" s="3">
        <f t="shared" si="38"/>
        <v>68.44</v>
      </c>
      <c r="K26" s="3">
        <f t="shared" si="38"/>
        <v>68.44</v>
      </c>
      <c r="L26" s="3">
        <f t="shared" si="38"/>
        <v>68.44</v>
      </c>
      <c r="M26" s="3">
        <f t="shared" si="38"/>
        <v>68.44</v>
      </c>
      <c r="N26" s="3">
        <f t="shared" si="38"/>
        <v>68.44</v>
      </c>
    </row>
    <row r="27" spans="1:18" x14ac:dyDescent="0.3">
      <c r="A27" s="8" t="s">
        <v>18</v>
      </c>
      <c r="B27" s="9">
        <v>37254</v>
      </c>
      <c r="C27" s="3">
        <f>B27</f>
        <v>37254</v>
      </c>
      <c r="D27" s="3">
        <f>C27</f>
        <v>37254</v>
      </c>
      <c r="E27" s="3">
        <f t="shared" si="38"/>
        <v>37254</v>
      </c>
      <c r="F27" s="3">
        <f t="shared" si="38"/>
        <v>37254</v>
      </c>
      <c r="G27" s="3">
        <f t="shared" si="38"/>
        <v>37254</v>
      </c>
      <c r="H27" s="3">
        <f t="shared" si="38"/>
        <v>37254</v>
      </c>
      <c r="I27" s="3">
        <f t="shared" si="38"/>
        <v>37254</v>
      </c>
      <c r="J27" s="3">
        <f t="shared" si="38"/>
        <v>37254</v>
      </c>
      <c r="K27" s="3">
        <f t="shared" si="38"/>
        <v>37254</v>
      </c>
      <c r="L27" s="3">
        <f t="shared" si="38"/>
        <v>37254</v>
      </c>
      <c r="M27" s="3">
        <f t="shared" si="38"/>
        <v>37254</v>
      </c>
      <c r="N27" s="3">
        <f t="shared" si="38"/>
        <v>37254</v>
      </c>
      <c r="R27" s="19"/>
    </row>
    <row r="28" spans="1:18" x14ac:dyDescent="0.3">
      <c r="A28" s="8" t="s">
        <v>8</v>
      </c>
      <c r="B28" s="9">
        <f t="shared" ref="B28:N28" si="39">B25+B27</f>
        <v>128055</v>
      </c>
      <c r="C28" s="3">
        <f t="shared" si="39"/>
        <v>127485.50622744623</v>
      </c>
      <c r="D28" s="3">
        <f t="shared" si="39"/>
        <v>126912.53145489244</v>
      </c>
      <c r="E28" s="3">
        <f t="shared" si="39"/>
        <v>126337.55327404302</v>
      </c>
      <c r="F28" s="3">
        <f t="shared" si="39"/>
        <v>126297.18473467181</v>
      </c>
      <c r="G28" s="3">
        <f t="shared" si="39"/>
        <v>126277.65140948709</v>
      </c>
      <c r="H28" s="3">
        <f t="shared" si="39"/>
        <v>126263.00159761563</v>
      </c>
      <c r="I28" s="3">
        <f t="shared" si="39"/>
        <v>126271.66500488752</v>
      </c>
      <c r="J28" s="3">
        <f t="shared" si="39"/>
        <v>126287.526623871</v>
      </c>
      <c r="K28" s="3">
        <f t="shared" si="39"/>
        <v>126308.62696493702</v>
      </c>
      <c r="L28" s="3">
        <f t="shared" si="39"/>
        <v>126343.34958000063</v>
      </c>
      <c r="M28" s="3">
        <f t="shared" si="39"/>
        <v>126381.43461086899</v>
      </c>
      <c r="N28" s="3">
        <f t="shared" si="39"/>
        <v>126418.73954461736</v>
      </c>
    </row>
    <row r="29" spans="1:18" x14ac:dyDescent="0.3">
      <c r="F29" s="15"/>
    </row>
    <row r="33" spans="3:3" x14ac:dyDescent="0.3">
      <c r="C33" s="15"/>
    </row>
  </sheetData>
  <pageMargins left="0.7" right="0.7" top="0.75" bottom="0.75" header="0.3" footer="0.3"/>
  <pageSetup paperSize="9" orientation="portrait" horizontalDpi="300" verticalDpi="300" r:id="rId1"/>
  <ignoredErrors>
    <ignoredError sqref="C11:D11 E11:N11 D25:N25 C23:N23 F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Vee ja reovee prognoos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2026-05-29T14:35:46Z</dcterms:modified>
</cp:coreProperties>
</file>