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Ülle\Desktop\Tööasjad\Mulgi vald\Koosk6lastamisele\"/>
    </mc:Choice>
  </mc:AlternateContent>
  <xr:revisionPtr revIDLastSave="0" documentId="13_ncr:1_{6AC296E1-ED88-4759-9181-AA8D929493BB}" xr6:coauthVersionLast="40" xr6:coauthVersionMax="40" xr10:uidLastSave="{00000000-0000-0000-0000-000000000000}"/>
  <bookViews>
    <workbookView xWindow="0" yWindow="0" windowWidth="20490" windowHeight="7485" xr2:uid="{91E7BDA7-AACC-4942-81D0-B822A39F6A9E}"/>
  </bookViews>
  <sheets>
    <sheet name="Leht1" sheetId="1" r:id="rId1"/>
  </sheets>
  <definedNames>
    <definedName name="_xlnm._FilterDatabase" localSheetId="0" hidden="1">Leht1!$A$1:$S$12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2" i="1" l="1"/>
  <c r="R12" i="1"/>
  <c r="D12" i="1"/>
  <c r="L11" i="1"/>
  <c r="G11" i="1"/>
  <c r="M10" i="1"/>
  <c r="N10" i="1" s="1"/>
  <c r="E10" i="1"/>
  <c r="F10" i="1" s="1"/>
  <c r="P9" i="1"/>
  <c r="P12" i="1" s="1"/>
  <c r="O9" i="1"/>
  <c r="O12" i="1" s="1"/>
  <c r="E9" i="1"/>
  <c r="F9" i="1" s="1"/>
  <c r="L8" i="1"/>
  <c r="E8" i="1"/>
  <c r="E12" i="1" s="1"/>
  <c r="J7" i="1"/>
  <c r="K7" i="1" s="1"/>
  <c r="G7" i="1"/>
  <c r="J6" i="1"/>
  <c r="K6" i="1" s="1"/>
  <c r="G6" i="1"/>
  <c r="F6" i="1" s="1"/>
  <c r="M5" i="1"/>
  <c r="M12" i="1" s="1"/>
  <c r="G5" i="1"/>
  <c r="F5" i="1" s="1"/>
  <c r="H4" i="1"/>
  <c r="I4" i="1" s="1"/>
  <c r="G4" i="1"/>
  <c r="F4" i="1" s="1"/>
  <c r="I3" i="1"/>
  <c r="J3" i="1" s="1"/>
  <c r="G3" i="1"/>
  <c r="F3" i="1" s="1"/>
  <c r="H2" i="1"/>
  <c r="H12" i="1" s="1"/>
  <c r="G2" i="1"/>
  <c r="G12" i="1" s="1"/>
  <c r="J12" i="1" l="1"/>
  <c r="L12" i="1"/>
  <c r="I2" i="1"/>
  <c r="I12" i="1" s="1"/>
  <c r="N5" i="1"/>
  <c r="N12" i="1" s="1"/>
  <c r="F2" i="1"/>
  <c r="K12" i="1"/>
  <c r="F8" i="1"/>
  <c r="Q9" i="1"/>
  <c r="Q12" i="1" s="1"/>
  <c r="F12" i="1" l="1"/>
</calcChain>
</file>

<file path=xl/sharedStrings.xml><?xml version="1.0" encoding="utf-8"?>
<sst xmlns="http://schemas.openxmlformats.org/spreadsheetml/2006/main" count="38" uniqueCount="29">
  <si>
    <t>Asula/RKA/reoveekogumispiirkond</t>
  </si>
  <si>
    <t>Vee-ettevõtja</t>
  </si>
  <si>
    <t>Asula/projekt v teostatav töö</t>
  </si>
  <si>
    <t>Vee-ettevõtja oma-vahendid</t>
  </si>
  <si>
    <t>KIK, Kesk-konna-programm</t>
  </si>
  <si>
    <t>Abja-Paluoja</t>
  </si>
  <si>
    <t>Abja Elamu OÜ</t>
  </si>
  <si>
    <t>Abja-Paluoja veetöötlusjaama ning vee- ja kanalisatsioonitorustike rekonstrueerimine</t>
  </si>
  <si>
    <t>Mõisaküla linn</t>
  </si>
  <si>
    <t>Mõisaküla linna vee- ja kanalisatsioonitrasside ehitus</t>
  </si>
  <si>
    <t>Õisu alevik</t>
  </si>
  <si>
    <t>Õisu aleviku ühisveevärgi ja -kanalisatsiooni rekonstrueerimine</t>
  </si>
  <si>
    <t>Kamara</t>
  </si>
  <si>
    <t>Karksi-Nuia</t>
  </si>
  <si>
    <t>Iivakivi AS</t>
  </si>
  <si>
    <t>Karksi-Nuia reoveekollektori rekonstrueerimine</t>
  </si>
  <si>
    <t>Karksi-Nuia/Univere</t>
  </si>
  <si>
    <t>Ühisveevärgi rajamine Univere külas (MAK kulu)</t>
  </si>
  <si>
    <t>Karksi</t>
  </si>
  <si>
    <t>Karksi reoveepuhasti kompostimisväljaku rekonstrueerimine</t>
  </si>
  <si>
    <t>Karksi-Nuia vee- ja kanalisatsioonitorustike rekonstrueerimine</t>
  </si>
  <si>
    <t xml:space="preserve">Karksi </t>
  </si>
  <si>
    <t>Tare, Allika tn ja Kaare tn ühiskanalisatsiooni ning Kaare tn ühisveevärgi rekonstrueerimine</t>
  </si>
  <si>
    <t>Polli</t>
  </si>
  <si>
    <t>Tare piirkonna kanalisatsiooni ülepumpla ja survetorustiku rajamine</t>
  </si>
  <si>
    <t>KOKKU</t>
  </si>
  <si>
    <t>Mulgi vald</t>
  </si>
  <si>
    <t>Kogu-maksumus</t>
  </si>
  <si>
    <t>Kamara küla ÜVK-torustike ja reoveepumplate rekonstrueerimine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</si>
</sst>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 applyBorder="1" applyAlignment="1">
      <alignment vertical="top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 wrapText="1"/>
    </xf>
    <xf numFmtId="3" fontId="0" fillId="0" borderId="1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3" fontId="0" fillId="2" borderId="1" xfId="0" applyNumberForma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/>
    <xf numFmtId="43" fontId="0" fillId="3" borderId="1" xfId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43" fontId="4" fillId="3" borderId="1" xfId="1" applyFont="1" applyFill="1" applyBorder="1" applyAlignment="1">
      <alignment vertical="top" wrapText="1"/>
    </xf>
    <xf numFmtId="3" fontId="0" fillId="2" borderId="1" xfId="0" applyNumberFormat="1" applyFill="1" applyBorder="1"/>
    <xf numFmtId="3" fontId="2" fillId="2" borderId="1" xfId="0" applyNumberFormat="1" applyFont="1" applyFill="1" applyBorder="1"/>
    <xf numFmtId="164" fontId="0" fillId="3" borderId="1" xfId="1" applyNumberFormat="1" applyFont="1" applyFill="1" applyBorder="1" applyAlignment="1">
      <alignment horizontal="left" vertical="top"/>
    </xf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46A64-41E2-4E71-A115-8ABEBF33F72F}">
  <sheetPr>
    <pageSetUpPr fitToPage="1"/>
  </sheetPr>
  <dimension ref="A1:W12"/>
  <sheetViews>
    <sheetView tabSelected="1" zoomScale="80" zoomScaleNormal="80" workbookViewId="0">
      <pane ySplit="5" topLeftCell="A6" activePane="bottomLeft" state="frozen"/>
      <selection pane="bottomLeft" activeCell="K3" sqref="K3"/>
    </sheetView>
  </sheetViews>
  <sheetFormatPr defaultRowHeight="15" x14ac:dyDescent="0.25"/>
  <cols>
    <col min="1" max="1" width="14" bestFit="1" customWidth="1"/>
    <col min="2" max="2" width="12" customWidth="1"/>
    <col min="3" max="3" width="32.28515625" customWidth="1"/>
    <col min="4" max="4" width="10.42578125" customWidth="1"/>
    <col min="5" max="5" width="9.28515625" customWidth="1"/>
    <col min="6" max="6" width="10.85546875" customWidth="1"/>
    <col min="7" max="7" width="9.28515625" customWidth="1"/>
    <col min="9" max="9" width="10.5703125" customWidth="1"/>
    <col min="11" max="11" width="10.28515625" customWidth="1"/>
    <col min="19" max="19" width="9.140625" bestFit="1" customWidth="1"/>
  </cols>
  <sheetData>
    <row r="1" spans="1:23" ht="60" x14ac:dyDescent="0.25">
      <c r="A1" s="15" t="s">
        <v>0</v>
      </c>
      <c r="B1" s="15" t="s">
        <v>1</v>
      </c>
      <c r="C1" s="16" t="s">
        <v>2</v>
      </c>
      <c r="D1" s="14" t="s">
        <v>27</v>
      </c>
      <c r="E1" s="14" t="s">
        <v>3</v>
      </c>
      <c r="F1" s="14" t="s">
        <v>4</v>
      </c>
      <c r="G1" s="17" t="s">
        <v>26</v>
      </c>
      <c r="H1" s="20">
        <v>2019</v>
      </c>
      <c r="I1" s="20">
        <v>2020</v>
      </c>
      <c r="J1" s="20">
        <v>2021</v>
      </c>
      <c r="K1" s="20">
        <v>2022</v>
      </c>
      <c r="L1" s="20">
        <v>2023</v>
      </c>
      <c r="M1" s="20">
        <v>2024</v>
      </c>
      <c r="N1" s="20">
        <v>2025</v>
      </c>
      <c r="O1" s="20">
        <v>2026</v>
      </c>
      <c r="P1" s="20">
        <v>2027</v>
      </c>
      <c r="Q1" s="20">
        <v>2028</v>
      </c>
      <c r="R1" s="20">
        <v>2029</v>
      </c>
      <c r="S1" s="20">
        <v>2030</v>
      </c>
      <c r="T1" s="1"/>
      <c r="U1" s="1"/>
      <c r="V1" s="1"/>
      <c r="W1" s="1"/>
    </row>
    <row r="2" spans="1:23" ht="45" x14ac:dyDescent="0.25">
      <c r="A2" s="2" t="s">
        <v>5</v>
      </c>
      <c r="B2" s="6" t="s">
        <v>6</v>
      </c>
      <c r="C2" s="3" t="s">
        <v>7</v>
      </c>
      <c r="D2" s="4">
        <v>844877</v>
      </c>
      <c r="E2" s="4"/>
      <c r="F2" s="4">
        <f>D2-G2</f>
        <v>591413.9</v>
      </c>
      <c r="G2" s="5">
        <f>D2*0.3</f>
        <v>253463.09999999998</v>
      </c>
      <c r="H2" s="9">
        <f>D2*0.1</f>
        <v>84487.700000000012</v>
      </c>
      <c r="I2" s="9">
        <f>D2-H2</f>
        <v>760389.3</v>
      </c>
      <c r="J2" s="9"/>
      <c r="K2" s="9"/>
      <c r="L2" s="4"/>
      <c r="M2" s="4"/>
      <c r="N2" s="4"/>
      <c r="O2" s="4"/>
      <c r="P2" s="4"/>
      <c r="Q2" s="4"/>
      <c r="R2" s="4"/>
      <c r="S2" s="4"/>
    </row>
    <row r="3" spans="1:23" ht="30" x14ac:dyDescent="0.25">
      <c r="A3" s="6" t="s">
        <v>8</v>
      </c>
      <c r="B3" s="6" t="s">
        <v>6</v>
      </c>
      <c r="C3" s="6" t="s">
        <v>9</v>
      </c>
      <c r="D3" s="5">
        <v>882855</v>
      </c>
      <c r="E3" s="4"/>
      <c r="F3" s="5">
        <f>D3-G3</f>
        <v>617998.5</v>
      </c>
      <c r="G3" s="5">
        <f>D3*0.3</f>
        <v>264856.5</v>
      </c>
      <c r="H3" s="9"/>
      <c r="I3" s="9">
        <f>D3*0.15</f>
        <v>132428.25</v>
      </c>
      <c r="J3" s="9">
        <f>D3-I3</f>
        <v>750426.75</v>
      </c>
      <c r="K3" s="9"/>
      <c r="L3" s="4"/>
      <c r="M3" s="4"/>
      <c r="N3" s="4"/>
      <c r="O3" s="4"/>
      <c r="P3" s="4"/>
      <c r="Q3" s="4"/>
      <c r="R3" s="4"/>
      <c r="S3" s="4"/>
    </row>
    <row r="4" spans="1:23" ht="48" customHeight="1" x14ac:dyDescent="0.25">
      <c r="A4" s="2" t="s">
        <v>10</v>
      </c>
      <c r="B4" s="6" t="s">
        <v>6</v>
      </c>
      <c r="C4" s="6" t="s">
        <v>11</v>
      </c>
      <c r="D4" s="5">
        <v>255841</v>
      </c>
      <c r="E4" s="4"/>
      <c r="F4" s="5">
        <f>D4-G4</f>
        <v>179088.7</v>
      </c>
      <c r="G4" s="4">
        <f>D4*0.3</f>
        <v>76752.3</v>
      </c>
      <c r="H4" s="9">
        <f>D4*0.1</f>
        <v>25584.100000000002</v>
      </c>
      <c r="I4" s="9">
        <f>D4-H4</f>
        <v>230256.9</v>
      </c>
      <c r="J4" s="9"/>
      <c r="K4" s="9"/>
      <c r="L4" s="4"/>
      <c r="M4" s="4"/>
      <c r="N4" s="4"/>
      <c r="O4" s="4"/>
      <c r="P4" s="4"/>
      <c r="Q4" s="4"/>
      <c r="R4" s="4"/>
      <c r="S4" s="4"/>
    </row>
    <row r="5" spans="1:23" ht="45" x14ac:dyDescent="0.25">
      <c r="A5" s="2" t="s">
        <v>12</v>
      </c>
      <c r="B5" s="8" t="s">
        <v>6</v>
      </c>
      <c r="C5" s="7" t="s">
        <v>28</v>
      </c>
      <c r="D5" s="4">
        <v>386400</v>
      </c>
      <c r="E5" s="4"/>
      <c r="F5" s="4">
        <f>D5-G5</f>
        <v>270480</v>
      </c>
      <c r="G5" s="5">
        <f>D5*0.3</f>
        <v>115920</v>
      </c>
      <c r="H5" s="9"/>
      <c r="I5" s="9"/>
      <c r="J5" s="9"/>
      <c r="K5" s="9"/>
      <c r="L5" s="9"/>
      <c r="M5" s="9">
        <f>D5*0.2</f>
        <v>77280</v>
      </c>
      <c r="N5" s="9">
        <f>D5-M5</f>
        <v>309120</v>
      </c>
      <c r="O5" s="4"/>
      <c r="P5" s="4"/>
      <c r="Q5" s="4"/>
      <c r="R5" s="4"/>
      <c r="S5" s="4"/>
    </row>
    <row r="6" spans="1:23" ht="30" x14ac:dyDescent="0.25">
      <c r="A6" s="2" t="s">
        <v>13</v>
      </c>
      <c r="B6" s="2" t="s">
        <v>14</v>
      </c>
      <c r="C6" s="6" t="s">
        <v>15</v>
      </c>
      <c r="D6" s="4">
        <v>246100</v>
      </c>
      <c r="E6" s="4"/>
      <c r="F6" s="4">
        <f>D6-G6</f>
        <v>172270</v>
      </c>
      <c r="G6" s="4">
        <f>D6*0.3</f>
        <v>73830</v>
      </c>
      <c r="H6" s="18"/>
      <c r="I6" s="18"/>
      <c r="J6" s="9">
        <f>D6*0.05</f>
        <v>12305</v>
      </c>
      <c r="K6" s="9">
        <f>D6-J6</f>
        <v>233795</v>
      </c>
      <c r="L6" s="4"/>
      <c r="M6" s="4"/>
      <c r="N6" s="4"/>
      <c r="O6" s="4"/>
      <c r="P6" s="4"/>
      <c r="Q6" s="4"/>
      <c r="R6" s="4"/>
      <c r="S6" s="4"/>
    </row>
    <row r="7" spans="1:23" ht="30" x14ac:dyDescent="0.25">
      <c r="A7" s="6" t="s">
        <v>16</v>
      </c>
      <c r="B7" s="2" t="s">
        <v>14</v>
      </c>
      <c r="C7" s="7" t="s">
        <v>17</v>
      </c>
      <c r="D7" s="4">
        <v>42780</v>
      </c>
      <c r="E7" s="9"/>
      <c r="F7" s="4"/>
      <c r="G7" s="5">
        <f>D7</f>
        <v>42780</v>
      </c>
      <c r="H7" s="18"/>
      <c r="I7" s="18"/>
      <c r="J7" s="9">
        <f>D7*0.05</f>
        <v>2139</v>
      </c>
      <c r="K7" s="9">
        <f>D7-J7</f>
        <v>40641</v>
      </c>
      <c r="L7" s="4"/>
      <c r="M7" s="4"/>
      <c r="N7" s="4"/>
      <c r="O7" s="4"/>
      <c r="P7" s="4"/>
      <c r="Q7" s="4"/>
      <c r="R7" s="4"/>
      <c r="S7" s="4"/>
    </row>
    <row r="8" spans="1:23" ht="45" x14ac:dyDescent="0.25">
      <c r="A8" s="2" t="s">
        <v>18</v>
      </c>
      <c r="B8" s="2" t="s">
        <v>14</v>
      </c>
      <c r="C8" s="7" t="s">
        <v>19</v>
      </c>
      <c r="D8" s="4">
        <v>40000</v>
      </c>
      <c r="E8" s="5">
        <f>D8*0.3</f>
        <v>12000</v>
      </c>
      <c r="F8" s="5">
        <f>D8-E8</f>
        <v>28000</v>
      </c>
      <c r="G8" s="4"/>
      <c r="H8" s="9"/>
      <c r="I8" s="9"/>
      <c r="J8" s="9"/>
      <c r="K8" s="9"/>
      <c r="L8" s="4">
        <f>D8</f>
        <v>40000</v>
      </c>
      <c r="M8" s="4"/>
      <c r="N8" s="4"/>
      <c r="O8" s="4"/>
      <c r="P8" s="4"/>
      <c r="Q8" s="4"/>
      <c r="R8" s="4"/>
      <c r="S8" s="4"/>
    </row>
    <row r="9" spans="1:23" ht="45" x14ac:dyDescent="0.25">
      <c r="A9" s="2" t="s">
        <v>13</v>
      </c>
      <c r="B9" s="2" t="s">
        <v>14</v>
      </c>
      <c r="C9" s="8" t="s">
        <v>20</v>
      </c>
      <c r="D9" s="5">
        <v>1205258</v>
      </c>
      <c r="E9" s="5">
        <f>D9*0.3</f>
        <v>361577.39999999997</v>
      </c>
      <c r="F9" s="5">
        <f>D9-E9</f>
        <v>843680.60000000009</v>
      </c>
      <c r="G9" s="5"/>
      <c r="H9" s="9"/>
      <c r="I9" s="9"/>
      <c r="J9" s="9"/>
      <c r="K9" s="9"/>
      <c r="L9" s="5"/>
      <c r="M9" s="5"/>
      <c r="N9" s="5"/>
      <c r="O9" s="5">
        <f>D9*0.2</f>
        <v>241051.6</v>
      </c>
      <c r="P9" s="5">
        <f>D9*0.5</f>
        <v>602629</v>
      </c>
      <c r="Q9" s="4">
        <f>D9-O9-P9</f>
        <v>361577.4</v>
      </c>
      <c r="R9" s="4"/>
      <c r="S9" s="4"/>
    </row>
    <row r="10" spans="1:23" ht="62.25" customHeight="1" x14ac:dyDescent="0.25">
      <c r="A10" s="2" t="s">
        <v>21</v>
      </c>
      <c r="B10" s="2" t="s">
        <v>14</v>
      </c>
      <c r="C10" s="6" t="s">
        <v>22</v>
      </c>
      <c r="D10" s="4">
        <v>298368</v>
      </c>
      <c r="E10" s="4">
        <f>D10*0.3</f>
        <v>89510.399999999994</v>
      </c>
      <c r="F10" s="4">
        <f>D10-E10</f>
        <v>208857.60000000001</v>
      </c>
      <c r="G10" s="4"/>
      <c r="H10" s="9"/>
      <c r="I10" s="9"/>
      <c r="J10" s="9"/>
      <c r="K10" s="9"/>
      <c r="L10" s="4"/>
      <c r="M10" s="9">
        <f>D10*0.2</f>
        <v>59673.600000000006</v>
      </c>
      <c r="N10" s="9">
        <f>D10-M10</f>
        <v>238694.39999999999</v>
      </c>
      <c r="O10" s="4"/>
      <c r="P10" s="4"/>
      <c r="Q10" s="4"/>
      <c r="R10" s="4"/>
      <c r="S10" s="4"/>
    </row>
    <row r="11" spans="1:23" ht="47.25" customHeight="1" x14ac:dyDescent="0.25">
      <c r="A11" s="2" t="s">
        <v>23</v>
      </c>
      <c r="B11" s="2" t="s">
        <v>14</v>
      </c>
      <c r="C11" s="6" t="s">
        <v>24</v>
      </c>
      <c r="D11" s="4">
        <v>53200</v>
      </c>
      <c r="E11" s="4"/>
      <c r="F11" s="4"/>
      <c r="G11" s="9">
        <f>D11</f>
        <v>53200</v>
      </c>
      <c r="H11" s="9"/>
      <c r="I11" s="9"/>
      <c r="J11" s="9"/>
      <c r="K11" s="9"/>
      <c r="L11" s="9">
        <f>D11</f>
        <v>53200</v>
      </c>
      <c r="M11" s="9"/>
      <c r="N11" s="9"/>
      <c r="O11" s="4"/>
      <c r="P11" s="4"/>
      <c r="Q11" s="4"/>
      <c r="R11" s="4"/>
      <c r="S11" s="4"/>
    </row>
    <row r="12" spans="1:23" s="13" customFormat="1" x14ac:dyDescent="0.25">
      <c r="A12" s="10" t="s">
        <v>25</v>
      </c>
      <c r="B12" s="11"/>
      <c r="C12" s="11"/>
      <c r="D12" s="12">
        <f t="shared" ref="D12:S12" si="0">SUM(D2:D11)</f>
        <v>4255679</v>
      </c>
      <c r="E12" s="12">
        <f t="shared" si="0"/>
        <v>463087.79999999993</v>
      </c>
      <c r="F12" s="12">
        <f t="shared" si="0"/>
        <v>2911789.3000000003</v>
      </c>
      <c r="G12" s="12">
        <f t="shared" si="0"/>
        <v>880801.9</v>
      </c>
      <c r="H12" s="19">
        <f t="shared" si="0"/>
        <v>110071.80000000002</v>
      </c>
      <c r="I12" s="19">
        <f t="shared" si="0"/>
        <v>1123074.45</v>
      </c>
      <c r="J12" s="19">
        <f t="shared" si="0"/>
        <v>764870.75</v>
      </c>
      <c r="K12" s="19">
        <f t="shared" si="0"/>
        <v>274436</v>
      </c>
      <c r="L12" s="12">
        <f t="shared" si="0"/>
        <v>93200</v>
      </c>
      <c r="M12" s="12">
        <f t="shared" si="0"/>
        <v>136953.60000000001</v>
      </c>
      <c r="N12" s="12">
        <f t="shared" si="0"/>
        <v>547814.40000000002</v>
      </c>
      <c r="O12" s="12">
        <f t="shared" si="0"/>
        <v>241051.6</v>
      </c>
      <c r="P12" s="12">
        <f t="shared" si="0"/>
        <v>602629</v>
      </c>
      <c r="Q12" s="12">
        <f t="shared" si="0"/>
        <v>361577.4</v>
      </c>
      <c r="R12" s="12">
        <f t="shared" si="0"/>
        <v>0</v>
      </c>
      <c r="S12" s="12">
        <f t="shared" si="0"/>
        <v>0</v>
      </c>
    </row>
  </sheetData>
  <autoFilter ref="A1:S12" xr:uid="{245880A9-EDCA-4790-939B-6A299830ECF2}"/>
  <pageMargins left="0.70866141732283472" right="0.70866141732283472" top="0.74803149606299213" bottom="0.74803149606299213" header="0.31496062992125984" footer="0.31496062992125984"/>
  <pageSetup paperSize="9" scale="62" orientation="landscape" horizontalDpi="4294967293" verticalDpi="0" r:id="rId1"/>
  <headerFooter>
    <oddHeader>&amp;CMulgi valla ühisveevärgi ja -kanalisatsiooni arendamise kava aastateks 2019-2030 LISA 2 Investeeringute koondtabel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Ülle Altnurme</dc:creator>
  <cp:lastModifiedBy>Ülle Altnurme</cp:lastModifiedBy>
  <cp:lastPrinted>2019-01-25T09:02:22Z</cp:lastPrinted>
  <dcterms:created xsi:type="dcterms:W3CDTF">2019-01-25T08:44:41Z</dcterms:created>
  <dcterms:modified xsi:type="dcterms:W3CDTF">2019-01-25T11:54:36Z</dcterms:modified>
</cp:coreProperties>
</file>