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4ba5afd9bd88311/Töölaud/1 KuLLI/2019 eelarve/"/>
    </mc:Choice>
  </mc:AlternateContent>
  <xr:revisionPtr revIDLastSave="140" documentId="8_{067BEC04-F3CD-4604-9C90-900BAFE2E299}" xr6:coauthVersionLast="40" xr6:coauthVersionMax="40" xr10:uidLastSave="{BC693179-5969-472D-B3BF-BFE97E8EF87E}"/>
  <bookViews>
    <workbookView xWindow="0" yWindow="0" windowWidth="21570" windowHeight="7080" xr2:uid="{00000000-000D-0000-FFFF-FFFF00000000}"/>
  </bookViews>
  <sheets>
    <sheet name="Eelarve projekt 2019" sheetId="1" r:id="rId1"/>
    <sheet name="Tegevusala aruanne 2019" sheetId="2" r:id="rId2"/>
    <sheet name="1" sheetId="4" r:id="rId3"/>
    <sheet name="Leht1" sheetId="5" r:id="rId4"/>
    <sheet name="Leht 2" sheetId="3" r:id="rId5"/>
  </sheets>
  <definedNames>
    <definedName name="_xlnm._FilterDatabase" localSheetId="1" hidden="1">'Tegevusala aruanne 2019'!$A$21:$E$152</definedName>
  </definedNames>
  <calcPr calcId="181029"/>
</workbook>
</file>

<file path=xl/calcChain.xml><?xml version="1.0" encoding="utf-8"?>
<calcChain xmlns="http://schemas.openxmlformats.org/spreadsheetml/2006/main">
  <c r="H142" i="2" l="1"/>
  <c r="H33" i="2" l="1"/>
  <c r="G27" i="2"/>
  <c r="D14" i="1" l="1"/>
  <c r="E14" i="1"/>
  <c r="E16" i="1"/>
  <c r="E18" i="1"/>
  <c r="E19" i="1"/>
  <c r="E20" i="1"/>
  <c r="E21" i="1"/>
  <c r="E22" i="1"/>
  <c r="G39" i="2"/>
  <c r="H38" i="2"/>
  <c r="G76" i="2"/>
  <c r="G128" i="2"/>
  <c r="H127" i="2"/>
  <c r="G143" i="2"/>
  <c r="G16" i="2"/>
  <c r="G18" i="2"/>
  <c r="G19" i="2"/>
  <c r="G20" i="2"/>
  <c r="G22" i="2"/>
  <c r="G23" i="2"/>
  <c r="G24" i="2"/>
  <c r="G25" i="2"/>
  <c r="G26" i="2"/>
  <c r="G29" i="2"/>
  <c r="G40" i="2"/>
  <c r="G41" i="2"/>
  <c r="G42" i="2"/>
  <c r="G43" i="2"/>
  <c r="G44" i="2"/>
  <c r="G47" i="2"/>
  <c r="G48" i="2"/>
  <c r="G49" i="2"/>
  <c r="G50" i="2"/>
  <c r="G56" i="2"/>
  <c r="G57" i="2"/>
  <c r="G59" i="2"/>
  <c r="G60" i="2"/>
  <c r="G61" i="2"/>
  <c r="G64" i="2"/>
  <c r="G66" i="2"/>
  <c r="G67" i="2"/>
  <c r="G68" i="2"/>
  <c r="G69" i="2"/>
  <c r="G70" i="2"/>
  <c r="G71" i="2"/>
  <c r="G72" i="2"/>
  <c r="G73" i="2"/>
  <c r="G74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102" i="2"/>
  <c r="G103" i="2"/>
  <c r="G104" i="2"/>
  <c r="G105" i="2"/>
  <c r="G106" i="2"/>
  <c r="G107" i="2"/>
  <c r="G108" i="2"/>
  <c r="G109" i="2"/>
  <c r="G110" i="2"/>
  <c r="G111" i="2"/>
  <c r="G112" i="2"/>
  <c r="G115" i="2"/>
  <c r="G117" i="2"/>
  <c r="G118" i="2"/>
  <c r="G120" i="2"/>
  <c r="G129" i="2"/>
  <c r="G130" i="2"/>
  <c r="G131" i="2"/>
  <c r="G132" i="2"/>
  <c r="G133" i="2"/>
  <c r="G134" i="2"/>
  <c r="G136" i="2"/>
  <c r="G137" i="2"/>
  <c r="G138" i="2"/>
  <c r="G144" i="2"/>
  <c r="G145" i="2"/>
  <c r="G146" i="2"/>
  <c r="G147" i="2"/>
  <c r="G149" i="2"/>
  <c r="G4" i="2"/>
  <c r="G5" i="2"/>
  <c r="G6" i="2"/>
  <c r="G7" i="2"/>
  <c r="G8" i="2"/>
  <c r="G11" i="2"/>
  <c r="G12" i="2"/>
  <c r="G14" i="2"/>
  <c r="G15" i="2"/>
  <c r="G3" i="2"/>
  <c r="F30" i="2" l="1"/>
  <c r="F135" i="2"/>
  <c r="G135" i="2" s="1"/>
  <c r="F101" i="2"/>
  <c r="G101" i="2" s="1"/>
  <c r="F58" i="2"/>
  <c r="G58" i="2" s="1"/>
  <c r="F51" i="2"/>
  <c r="G51" i="2" s="1"/>
  <c r="F21" i="2"/>
  <c r="G21" i="2" s="1"/>
  <c r="F13" i="2"/>
  <c r="F9" i="2"/>
  <c r="F2" i="2"/>
  <c r="E39" i="1"/>
  <c r="F36" i="1"/>
  <c r="F35" i="1"/>
  <c r="F17" i="1"/>
  <c r="E10" i="1"/>
  <c r="F11" i="1"/>
  <c r="F12" i="1"/>
  <c r="F9" i="1"/>
  <c r="F8" i="1"/>
  <c r="F7" i="1"/>
  <c r="D39" i="1"/>
  <c r="E34" i="1"/>
  <c r="E6" i="1"/>
  <c r="F151" i="2" l="1"/>
  <c r="F150" i="2"/>
  <c r="E5" i="1"/>
  <c r="A20" i="5" l="1"/>
  <c r="A11" i="5"/>
  <c r="A4" i="5"/>
  <c r="D34" i="1" l="1"/>
  <c r="F34" i="1" s="1"/>
  <c r="E30" i="2" l="1"/>
  <c r="F16" i="1"/>
  <c r="E23" i="1"/>
  <c r="E24" i="1"/>
  <c r="E25" i="1"/>
  <c r="E26" i="1"/>
  <c r="E27" i="1"/>
  <c r="E30" i="1"/>
  <c r="E33" i="1"/>
  <c r="E54" i="1"/>
  <c r="E55" i="1"/>
  <c r="D10" i="1"/>
  <c r="F10" i="1" s="1"/>
  <c r="D53" i="1"/>
  <c r="D29" i="1"/>
  <c r="D28" i="1" s="1"/>
  <c r="F14" i="1"/>
  <c r="D6" i="1"/>
  <c r="F6" i="1" s="1"/>
  <c r="E135" i="2"/>
  <c r="E101" i="2"/>
  <c r="E58" i="2"/>
  <c r="E51" i="2"/>
  <c r="E21" i="2"/>
  <c r="E13" i="2"/>
  <c r="E9" i="2"/>
  <c r="E2" i="2"/>
  <c r="E53" i="1" l="1"/>
  <c r="E29" i="1"/>
  <c r="E28" i="1" s="1"/>
  <c r="D5" i="1"/>
  <c r="E151" i="2"/>
  <c r="D60" i="1"/>
  <c r="E150" i="2"/>
  <c r="D21" i="2"/>
  <c r="E60" i="1" l="1"/>
  <c r="E38" i="1"/>
  <c r="E52" i="1" s="1"/>
  <c r="D38" i="1"/>
  <c r="D52" i="1" s="1"/>
  <c r="D57" i="1" s="1"/>
  <c r="F5" i="1"/>
  <c r="E152" i="2"/>
  <c r="E57" i="1" l="1"/>
  <c r="E58" i="1" s="1"/>
  <c r="C10" i="1"/>
  <c r="C53" i="1"/>
  <c r="D58" i="1" l="1"/>
  <c r="D135" i="2"/>
  <c r="C39" i="1" l="1"/>
  <c r="D9" i="2"/>
  <c r="G9" i="2" s="1"/>
  <c r="D13" i="2"/>
  <c r="G13" i="2" s="1"/>
  <c r="D30" i="2"/>
  <c r="G30" i="2" s="1"/>
  <c r="D51" i="2"/>
  <c r="D101" i="2"/>
  <c r="D58" i="2"/>
  <c r="D2" i="2" l="1"/>
  <c r="C34" i="1"/>
  <c r="C29" i="1"/>
  <c r="C14" i="1"/>
  <c r="C6" i="1"/>
  <c r="D151" i="2" l="1"/>
  <c r="D150" i="2"/>
  <c r="C28" i="1"/>
  <c r="C60" i="1" s="1"/>
  <c r="C5" i="1"/>
  <c r="F152" i="2" l="1"/>
  <c r="G150" i="2"/>
  <c r="D152" i="2"/>
  <c r="C38" i="1"/>
  <c r="C52" i="1" l="1"/>
  <c r="C57" i="1" s="1"/>
  <c r="C58" i="1" l="1"/>
  <c r="G34" i="2"/>
</calcChain>
</file>

<file path=xl/sharedStrings.xml><?xml version="1.0" encoding="utf-8"?>
<sst xmlns="http://schemas.openxmlformats.org/spreadsheetml/2006/main" count="391" uniqueCount="308">
  <si>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</si>
  <si>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</si>
  <si>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</si>
  <si>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</si>
  <si>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</si>
  <si>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</si>
  <si>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</si>
  <si>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</si>
  <si>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</si>
  <si>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</si>
  <si>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</si>
  <si>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</si>
  <si>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</si>
  <si>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</si>
  <si>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</si>
  <si>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</si>
  <si>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</si>
  <si>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</si>
  <si>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</si>
  <si>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</si>
  <si>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</si>
  <si>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</si>
  <si>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</si>
  <si>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</si>
  <si>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</si>
  <si>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</si>
  <si>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</si>
  <si>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</si>
  <si>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</si>
  <si>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</si>
  <si>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</si>
  <si>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</si>
  <si>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</si>
  <si>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</si>
  <si>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</si>
  <si>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</si>
  <si>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</si>
  <si>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</si>
  <si>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</si>
  <si>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</si>
  <si>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</si>
  <si>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</si>
  <si>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</si>
  <si>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Finantstulud (+)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</si>
  <si>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</si>
  <si>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</si>
  <si>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</si>
  <si>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</si>
  <si>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</si>
  <si>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</si>
  <si>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</si>
  <si>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</si>
  <si>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Kohustuste võtmine (+) Abja 2017 väljavõtmata laen</t>
  </si>
  <si>
    <t>01111</t>
  </si>
  <si>
    <t>Valla- ja linnavolikogu</t>
  </si>
  <si>
    <t>01112</t>
  </si>
  <si>
    <t>Valla- ja linnavalitsus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</si>
  <si>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</si>
  <si>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</si>
  <si>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</si>
  <si>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</si>
  <si>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</si>
  <si>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</si>
  <si>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</si>
  <si>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</si>
  <si>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Muu soojamajandus</t>
  </si>
  <si>
    <t>04360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</si>
  <si>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</si>
  <si>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</si>
  <si>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</si>
  <si>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</si>
  <si>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</si>
  <si>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</si>
  <si>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</si>
  <si>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</si>
  <si>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05400</t>
  </si>
  <si>
    <t>Bioloogilise mitmekesisuse ja maastiku kaitse</t>
  </si>
  <si>
    <t>05600</t>
  </si>
  <si>
    <t>Muu keskkonnakaitse (sh keskkonnakaitse haldus)</t>
  </si>
  <si>
    <t>06300</t>
  </si>
  <si>
    <t>Elamu- ja kommunaalmajandus</t>
  </si>
  <si>
    <t>06605</t>
  </si>
  <si>
    <t>Perearstikeskus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</si>
  <si>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</si>
  <si>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</si>
  <si>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</si>
  <si>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</si>
  <si>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</si>
  <si>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</si>
  <si>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</si>
  <si>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</si>
  <si>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</si>
  <si>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</si>
  <si>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</si>
  <si>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</si>
  <si>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</si>
  <si>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</si>
  <si>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</si>
  <si>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</si>
  <si>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</si>
  <si>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</si>
  <si>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</si>
  <si>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</si>
  <si>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</si>
  <si>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</si>
  <si>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08600</t>
  </si>
  <si>
    <t>Muu vaba aeg, kultuur, religioon, sh haldus Mõisaküla</t>
  </si>
  <si>
    <t>09110</t>
  </si>
  <si>
    <t>Abja lasteaed</t>
  </si>
  <si>
    <t>Mõisaküla lasteaed</t>
  </si>
  <si>
    <t>09212</t>
  </si>
  <si>
    <t>Halliste Põhikool</t>
  </si>
  <si>
    <t>09220</t>
  </si>
  <si>
    <t>09221</t>
  </si>
  <si>
    <t>Täiskasvanute gümnaasiumide kaudsed kulud (kohamaksud)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</si>
  <si>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</si>
  <si>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</si>
  <si>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</si>
  <si>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</si>
  <si>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</si>
  <si>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</si>
  <si>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</si>
  <si>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</si>
  <si>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</si>
  <si>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</si>
  <si>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</si>
  <si>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</si>
  <si>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</si>
  <si>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</si>
  <si>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</si>
  <si>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10702</t>
  </si>
  <si>
    <t>Muu sotsiaalsete riskirühmade kaitse</t>
  </si>
  <si>
    <t>10900</t>
  </si>
  <si>
    <t>PÕHITEGEVUSE KULUDE JA INVESTEERIMISTEGEVUSE VÄLJAMINEKUTE JAOTUS TEGEVUSALADE JÄRGI</t>
  </si>
  <si>
    <t>01</t>
  </si>
  <si>
    <t>Üldised valitsussektori teenused</t>
  </si>
  <si>
    <t>Võla teenindamine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</si>
  <si>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</si>
  <si>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</si>
  <si>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</si>
  <si>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</si>
  <si>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</si>
  <si>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</si>
  <si>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</si>
  <si>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</si>
  <si>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</si>
  <si>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</si>
  <si>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</si>
  <si>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</si>
  <si>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</si>
  <si>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</si>
  <si>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</si>
  <si>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</si>
  <si>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</si>
  <si>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</si>
  <si>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</si>
  <si>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Gümnaasiumid- kohamaksud</t>
  </si>
  <si>
    <t>Sotsiaalne kaitse</t>
  </si>
  <si>
    <t>Muu sotsiaalne kaitse, sh. sotsiaalse kaitse haldus</t>
  </si>
  <si>
    <t>4,5,6</t>
  </si>
  <si>
    <t>5,6</t>
  </si>
  <si>
    <t xml:space="preserve">08102  </t>
  </si>
  <si>
    <t xml:space="preserve">08102 </t>
  </si>
  <si>
    <t xml:space="preserve">08201 </t>
  </si>
  <si>
    <t>Sporditegevus Karksi (v.a. spordikoolid)</t>
  </si>
  <si>
    <t>Karksi Spordikool</t>
  </si>
  <si>
    <t>Abja Spordi- ja Tervisekeskus</t>
  </si>
  <si>
    <t>Spordiüritused Karksi</t>
  </si>
  <si>
    <t>Spordiüritused Mõisaküla</t>
  </si>
  <si>
    <t>Vaba aja üritused Halliste</t>
  </si>
  <si>
    <t>Vaba aja üritused Karksi</t>
  </si>
  <si>
    <t>Mõisaküla Raamatukogu</t>
  </si>
  <si>
    <t>Õisu Raamatukogu</t>
  </si>
  <si>
    <t>Halliste rahvamaja</t>
  </si>
  <si>
    <t>Tuhalaane külamaja</t>
  </si>
  <si>
    <t>Lilli külamaja</t>
  </si>
  <si>
    <t>Karksi külamaja</t>
  </si>
  <si>
    <t>Halliste kultuuriüritused</t>
  </si>
  <si>
    <t>Abja muuseum</t>
  </si>
  <si>
    <t>Halliste muuseum</t>
  </si>
  <si>
    <t>Karksi muuseum</t>
  </si>
  <si>
    <t>Mõisaküla muuseum</t>
  </si>
  <si>
    <t>Ajaleht Mulgi sõna</t>
  </si>
  <si>
    <t>Karksi Kroonika</t>
  </si>
  <si>
    <t>Karksi-Nuia lasteaed</t>
  </si>
  <si>
    <t>Halliste lasteaed</t>
  </si>
  <si>
    <t>Õisu lasteaed</t>
  </si>
  <si>
    <t>Mõisaküla Kool</t>
  </si>
  <si>
    <t xml:space="preserve">Abja Gümnaasium </t>
  </si>
  <si>
    <t>August Kitzbergi nimeline Gümnaasium</t>
  </si>
  <si>
    <t>Taseme alusel mittemääratletav haridus (Viljandi Lasteabi keskusel teenus)</t>
  </si>
  <si>
    <t>Muu huviharidus Abja</t>
  </si>
  <si>
    <t>Muu huviharidus Karksi</t>
  </si>
  <si>
    <t>Muu huviharidus Halliste</t>
  </si>
  <si>
    <t>Õpilasveo eriliinid Abja</t>
  </si>
  <si>
    <t>Õpilasveo eriliinid Karksi</t>
  </si>
  <si>
    <t>Õpilasveo eriliinid Halliste</t>
  </si>
  <si>
    <t>Õpilasveo eriliinid Mõisaküla</t>
  </si>
  <si>
    <t>Koolitoit Abja</t>
  </si>
  <si>
    <t>Koolitoit Karksi</t>
  </si>
  <si>
    <t>Koolitoit Halliste</t>
  </si>
  <si>
    <t>Koolitoit Mõisaküla</t>
  </si>
  <si>
    <t>Abja Õpilaskodu</t>
  </si>
  <si>
    <t>09800</t>
  </si>
  <si>
    <t>Muu haridus, sh hariduse haldus</t>
  </si>
  <si>
    <t>Polli Hooldekodu</t>
  </si>
  <si>
    <t>Mõisaküla Hooldekodu</t>
  </si>
  <si>
    <t>Hooldekodude kohamaksed Abja</t>
  </si>
  <si>
    <t>Hooldekodude kohamaksed Karksi</t>
  </si>
  <si>
    <t>Hooldekodude kohamaksed Halliste</t>
  </si>
  <si>
    <t>Hooldekodude kohamaksed Mõisaküla</t>
  </si>
  <si>
    <t>10201</t>
  </si>
  <si>
    <t>10400</t>
  </si>
  <si>
    <t>Laste ja noorte sotsiaalhoolekandeasutused</t>
  </si>
  <si>
    <t>Kokku</t>
  </si>
  <si>
    <t>03</t>
  </si>
  <si>
    <t>Avalik kord ja julgeolek</t>
  </si>
  <si>
    <t>03100</t>
  </si>
  <si>
    <t>Politsei</t>
  </si>
  <si>
    <t>03200</t>
  </si>
  <si>
    <t>Päästeteenused Karksi</t>
  </si>
  <si>
    <t>Päästeteenused Mõisaküla</t>
  </si>
  <si>
    <t>Veevarustus Abja</t>
  </si>
  <si>
    <t>Veevarustus Halliste</t>
  </si>
  <si>
    <t>Veevarustus Karksi</t>
  </si>
  <si>
    <t>06400</t>
  </si>
  <si>
    <t>Tänavavalgustus Abja</t>
  </si>
  <si>
    <t>Tänavavalgustus Karksi</t>
  </si>
  <si>
    <t>Tänavavalgustus Halliste</t>
  </si>
  <si>
    <t>Tänavavalgustus Mõisaküla</t>
  </si>
  <si>
    <t>Abja saun</t>
  </si>
  <si>
    <t>Mõisaküla saun</t>
  </si>
  <si>
    <t>Muu elamu- ja kommunaalmajanduse tegevus Abja</t>
  </si>
  <si>
    <t>Muu elamu- ja kommunaalmajanduse tegevus Mõisaküla</t>
  </si>
  <si>
    <t>Muu elamu- ja kommunaalmajanduse tegevus Halliste</t>
  </si>
  <si>
    <t>Muu elamu- ja kommunaalmajanduse tegevus Karksi</t>
  </si>
  <si>
    <t>Halliste kalmistu</t>
  </si>
  <si>
    <t>Abja kalmistu</t>
  </si>
  <si>
    <t>Kontrollarv kulude jagamisel tegevusaladele</t>
  </si>
  <si>
    <t>Karksi-Nuia Noortekeskus</t>
  </si>
  <si>
    <t>Karksi Vallahooldus</t>
  </si>
  <si>
    <t>Tasakaalu kontroll</t>
  </si>
  <si>
    <t>Saadud tegevustoetused</t>
  </si>
  <si>
    <t>04600</t>
  </si>
  <si>
    <t>Vaba aja üritused Mõisaküla</t>
  </si>
  <si>
    <t>Mulgi Kultuuriinstituut</t>
  </si>
  <si>
    <t>Karksi-Nuia Raamatukogu</t>
  </si>
  <si>
    <t>Lõplik eelarve</t>
  </si>
  <si>
    <t xml:space="preserve">Lisaeelarve </t>
  </si>
  <si>
    <t>Eelarve</t>
  </si>
  <si>
    <t>Projekt "500 kodu korda"</t>
  </si>
  <si>
    <t>Abja elamimajandus</t>
  </si>
  <si>
    <t>Abja  tänavavalgustus</t>
  </si>
  <si>
    <t>A.Kitzbergi Gümn tehnoloogiakompleksi odavnemine</t>
  </si>
  <si>
    <t>ETTK 2 tegevuskoht</t>
  </si>
  <si>
    <t>tt06400</t>
  </si>
  <si>
    <t>tt06605</t>
  </si>
  <si>
    <t>kulude suurenemine 55 grupp</t>
  </si>
  <si>
    <t>tt08203</t>
  </si>
  <si>
    <t>kulude suurenemine 50 grupp</t>
  </si>
  <si>
    <t>intressikulude vähenemine</t>
  </si>
  <si>
    <t>planeeritud vara müük</t>
  </si>
  <si>
    <t>tegelik müük</t>
  </si>
  <si>
    <t>alalaekumine</t>
  </si>
  <si>
    <t>MULGI VALLA 2019 AASTA EELARVE PROJEKT</t>
  </si>
  <si>
    <t>2018 eelarve summa</t>
  </si>
  <si>
    <t>2018 lõplik eelarve summa</t>
  </si>
  <si>
    <t>2019 eelarve projekt</t>
  </si>
  <si>
    <t>muutus %</t>
  </si>
  <si>
    <t>maksimummääradega, RM prognoos</t>
  </si>
  <si>
    <t>õpilaskodu kohad 16000, ühinemistoetus 308750</t>
  </si>
  <si>
    <t>kohalike maardlate ja vee erikasutustasu</t>
  </si>
  <si>
    <t>jäägid 2017 lõpus väga suured, 2018 aasta jooksul kasutati enamasti ära, 2018 jäägid üle toomata</t>
  </si>
  <si>
    <t>kauplusauto 6000, Abja Turg 20000 (planeeritud sama palju tulu)</t>
  </si>
  <si>
    <t>Planeeringud</t>
  </si>
  <si>
    <t xml:space="preserve">Avalike alade puhastus Abja </t>
  </si>
  <si>
    <t>Avalike alade puhastus Karksi</t>
  </si>
  <si>
    <t>Avalike alade puhastus Halliste</t>
  </si>
  <si>
    <t>lisandunud Abja bussijaama kulud, 2018 olid tegevusalal 05100, suurendatud teenuste kulusid, 2018 kulud planeeritust suuremad</t>
  </si>
  <si>
    <t>tegevusala 2019 ei kasutata</t>
  </si>
  <si>
    <t>Tänavavalgustus</t>
  </si>
  <si>
    <t>Karksi-Nuia saun</t>
  </si>
  <si>
    <t>Jäägid üle toomata</t>
  </si>
  <si>
    <t>Perearstikeskus Abja</t>
  </si>
  <si>
    <t>Perearstikeksus Karksi-Nuia</t>
  </si>
  <si>
    <t>Perearstikeskus Mõisaküla</t>
  </si>
  <si>
    <t>Ülevallalised sporditoetused ja üritused</t>
  </si>
  <si>
    <t>planeeritud riidekappide lukkude vahetus magnetlukkude vastu summas 27200</t>
  </si>
  <si>
    <t>Seltsid</t>
  </si>
  <si>
    <t>lisatud tuletõkkeuste paigaldamine, (ettekirjutus)</t>
  </si>
  <si>
    <t>6000 eurot liidetud ülevallaliste spordiürituste eelarvesse, siin ainult jõusaali treeneri töötasu</t>
  </si>
  <si>
    <t>Kohamaksud teistele omavalitsustele üldhariduskoolid</t>
  </si>
  <si>
    <t>Koolitransport</t>
  </si>
  <si>
    <t>Eakate sünnipäevad ja tähtpäevade tähistamine</t>
  </si>
  <si>
    <t>Eelarvesse lisatud kokkade palgad, 2018 kooli eelarves</t>
  </si>
  <si>
    <t>Mõisaküla Linnahooldus</t>
  </si>
  <si>
    <t>Veevarustus</t>
  </si>
  <si>
    <t>Puhkepargid ja -baasid</t>
  </si>
  <si>
    <t>Huvikoolid- kohamaksud teistele omavalitsustele</t>
  </si>
  <si>
    <t>Karksi Kunstikooli toetus taotluse alusel</t>
  </si>
  <si>
    <t>Hooldekodude kohamaksud</t>
  </si>
  <si>
    <t>üle viidud tt 10402</t>
  </si>
  <si>
    <t>jäetud ainult sotsiaaltöötajate autokulud)</t>
  </si>
  <si>
    <t xml:space="preserve">Osalustasud spordikoolides </t>
  </si>
  <si>
    <t>Postipunktid</t>
  </si>
  <si>
    <t>Halliste jõusaal</t>
  </si>
  <si>
    <t>Muu huviharidus Mõisaküla</t>
  </si>
  <si>
    <t>toetused üle viidud tt 10402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</si>
</sst>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15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3" fillId="0" borderId="0" xfId="2" applyFont="1" applyFill="1" applyBorder="1"/>
    <xf numFmtId="0" fontId="3" fillId="0" borderId="0" xfId="1" applyFont="1" applyFill="1" applyBorder="1"/>
    <xf numFmtId="0" fontId="5" fillId="0" borderId="0" xfId="2" applyFont="1" applyFill="1" applyBorder="1"/>
    <xf numFmtId="0" fontId="3" fillId="0" borderId="0" xfId="2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5" fillId="4" borderId="0" xfId="2" applyFont="1" applyFill="1" applyBorder="1"/>
    <xf numFmtId="0" fontId="6" fillId="4" borderId="0" xfId="0" applyFont="1" applyFill="1" applyBorder="1"/>
    <xf numFmtId="0" fontId="3" fillId="4" borderId="0" xfId="2" applyFont="1" applyFill="1" applyBorder="1"/>
    <xf numFmtId="0" fontId="3" fillId="3" borderId="0" xfId="2" applyFont="1" applyFill="1" applyBorder="1"/>
    <xf numFmtId="0" fontId="0" fillId="0" borderId="0" xfId="0" applyFont="1" applyFill="1"/>
    <xf numFmtId="0" fontId="7" fillId="7" borderId="0" xfId="0" applyFont="1" applyFill="1" applyBorder="1"/>
    <xf numFmtId="0" fontId="10" fillId="0" borderId="0" xfId="1" applyFont="1" applyFill="1" applyBorder="1" applyAlignment="1">
      <alignment horizontal="left"/>
    </xf>
    <xf numFmtId="0" fontId="0" fillId="0" borderId="5" xfId="0" applyBorder="1"/>
    <xf numFmtId="0" fontId="4" fillId="2" borderId="1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4" xfId="2" applyFont="1" applyFill="1" applyBorder="1" applyAlignment="1">
      <alignment horizontal="left"/>
    </xf>
    <xf numFmtId="0" fontId="4" fillId="6" borderId="2" xfId="2" applyFont="1" applyFill="1" applyBorder="1" applyAlignment="1">
      <alignment horizontal="left"/>
    </xf>
    <xf numFmtId="0" fontId="3" fillId="6" borderId="2" xfId="1" applyFont="1" applyFill="1" applyBorder="1"/>
    <xf numFmtId="0" fontId="0" fillId="7" borderId="12" xfId="0" applyFont="1" applyFill="1" applyBorder="1"/>
    <xf numFmtId="0" fontId="7" fillId="7" borderId="13" xfId="2" applyFont="1" applyFill="1" applyBorder="1" applyAlignment="1" applyProtection="1">
      <alignment horizontal="left"/>
      <protection locked="0"/>
    </xf>
    <xf numFmtId="0" fontId="0" fillId="7" borderId="15" xfId="0" applyFont="1" applyFill="1" applyBorder="1"/>
    <xf numFmtId="0" fontId="0" fillId="6" borderId="17" xfId="0" applyFont="1" applyFill="1" applyBorder="1"/>
    <xf numFmtId="0" fontId="9" fillId="0" borderId="18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6" xfId="0" applyFont="1" applyFill="1" applyBorder="1"/>
    <xf numFmtId="0" fontId="9" fillId="0" borderId="18" xfId="0" applyFont="1" applyFill="1" applyBorder="1"/>
    <xf numFmtId="0" fontId="0" fillId="5" borderId="15" xfId="0" applyFont="1" applyFill="1" applyBorder="1"/>
    <xf numFmtId="0" fontId="0" fillId="0" borderId="18" xfId="0" applyFont="1" applyBorder="1"/>
    <xf numFmtId="0" fontId="0" fillId="6" borderId="19" xfId="0" applyFont="1" applyFill="1" applyBorder="1"/>
    <xf numFmtId="0" fontId="0" fillId="6" borderId="20" xfId="0" applyFont="1" applyFill="1" applyBorder="1"/>
    <xf numFmtId="0" fontId="9" fillId="0" borderId="21" xfId="0" applyFont="1" applyBorder="1"/>
    <xf numFmtId="1" fontId="0" fillId="0" borderId="16" xfId="0" applyNumberFormat="1" applyFont="1" applyBorder="1"/>
    <xf numFmtId="0" fontId="0" fillId="0" borderId="15" xfId="0" applyFont="1" applyFill="1" applyBorder="1"/>
    <xf numFmtId="0" fontId="0" fillId="6" borderId="22" xfId="0" applyFont="1" applyFill="1" applyBorder="1"/>
    <xf numFmtId="0" fontId="0" fillId="6" borderId="17" xfId="0" applyFont="1" applyFill="1" applyBorder="1" applyAlignment="1">
      <alignment horizontal="right"/>
    </xf>
    <xf numFmtId="0" fontId="9" fillId="0" borderId="24" xfId="0" applyFont="1" applyBorder="1"/>
    <xf numFmtId="0" fontId="9" fillId="0" borderId="17" xfId="0" applyFont="1" applyBorder="1"/>
    <xf numFmtId="0" fontId="0" fillId="0" borderId="26" xfId="0" applyBorder="1"/>
    <xf numFmtId="0" fontId="0" fillId="0" borderId="27" xfId="0" applyBorder="1"/>
    <xf numFmtId="0" fontId="0" fillId="0" borderId="27" xfId="0" quotePrefix="1" applyBorder="1"/>
    <xf numFmtId="0" fontId="0" fillId="0" borderId="28" xfId="0" quotePrefix="1" applyBorder="1"/>
    <xf numFmtId="0" fontId="0" fillId="0" borderId="28" xfId="0" applyBorder="1"/>
    <xf numFmtId="0" fontId="0" fillId="0" borderId="26" xfId="0" quotePrefix="1" applyBorder="1"/>
    <xf numFmtId="0" fontId="12" fillId="0" borderId="0" xfId="0" applyFont="1" applyBorder="1"/>
    <xf numFmtId="0" fontId="0" fillId="0" borderId="15" xfId="0" applyBorder="1"/>
    <xf numFmtId="0" fontId="13" fillId="0" borderId="17" xfId="0" quotePrefix="1" applyFont="1" applyBorder="1"/>
    <xf numFmtId="0" fontId="14" fillId="0" borderId="1" xfId="2" applyFont="1" applyFill="1" applyBorder="1"/>
    <xf numFmtId="0" fontId="4" fillId="0" borderId="1" xfId="0" applyFont="1" applyBorder="1"/>
    <xf numFmtId="1" fontId="0" fillId="0" borderId="0" xfId="0" applyNumberFormat="1" applyFont="1" applyBorder="1"/>
    <xf numFmtId="1" fontId="0" fillId="0" borderId="0" xfId="0" applyNumberFormat="1"/>
    <xf numFmtId="1" fontId="0" fillId="0" borderId="16" xfId="0" applyNumberFormat="1" applyBorder="1"/>
    <xf numFmtId="1" fontId="0" fillId="0" borderId="0" xfId="0" applyNumberFormat="1" applyFont="1"/>
    <xf numFmtId="1" fontId="9" fillId="0" borderId="2" xfId="0" applyNumberFormat="1" applyFont="1" applyBorder="1"/>
    <xf numFmtId="1" fontId="0" fillId="0" borderId="9" xfId="0" applyNumberFormat="1" applyBorder="1"/>
    <xf numFmtId="1" fontId="0" fillId="0" borderId="6" xfId="0" applyNumberFormat="1" applyBorder="1"/>
    <xf numFmtId="1" fontId="4" fillId="0" borderId="2" xfId="0" applyNumberFormat="1" applyFont="1" applyBorder="1"/>
    <xf numFmtId="1" fontId="0" fillId="0" borderId="10" xfId="0" applyNumberFormat="1" applyBorder="1"/>
    <xf numFmtId="1" fontId="0" fillId="0" borderId="0" xfId="0" applyNumberFormat="1" applyBorder="1"/>
    <xf numFmtId="1" fontId="12" fillId="0" borderId="6" xfId="0" applyNumberFormat="1" applyFont="1" applyBorder="1"/>
    <xf numFmtId="1" fontId="0" fillId="0" borderId="6" xfId="0" applyNumberFormat="1" applyFill="1" applyBorder="1"/>
    <xf numFmtId="1" fontId="12" fillId="0" borderId="0" xfId="0" applyNumberFormat="1" applyFont="1" applyBorder="1"/>
    <xf numFmtId="1" fontId="9" fillId="0" borderId="30" xfId="0" applyNumberFormat="1" applyFont="1" applyBorder="1" applyAlignment="1">
      <alignment wrapText="1"/>
    </xf>
    <xf numFmtId="0" fontId="9" fillId="0" borderId="31" xfId="0" applyFont="1" applyBorder="1"/>
    <xf numFmtId="0" fontId="9" fillId="0" borderId="25" xfId="0" applyFont="1" applyBorder="1"/>
    <xf numFmtId="1" fontId="9" fillId="0" borderId="32" xfId="0" applyNumberFormat="1" applyFont="1" applyBorder="1"/>
    <xf numFmtId="1" fontId="0" fillId="0" borderId="33" xfId="0" applyNumberFormat="1" applyBorder="1"/>
    <xf numFmtId="1" fontId="0" fillId="0" borderId="34" xfId="0" applyNumberFormat="1" applyBorder="1"/>
    <xf numFmtId="1" fontId="4" fillId="0" borderId="1" xfId="0" applyNumberFormat="1" applyFont="1" applyBorder="1"/>
    <xf numFmtId="1" fontId="0" fillId="0" borderId="35" xfId="0" applyNumberFormat="1" applyBorder="1"/>
    <xf numFmtId="1" fontId="9" fillId="0" borderId="1" xfId="0" applyNumberFormat="1" applyFont="1" applyBorder="1"/>
    <xf numFmtId="1" fontId="12" fillId="0" borderId="34" xfId="0" applyNumberFormat="1" applyFont="1" applyBorder="1"/>
    <xf numFmtId="1" fontId="0" fillId="0" borderId="34" xfId="0" applyNumberFormat="1" applyFill="1" applyBorder="1"/>
    <xf numFmtId="0" fontId="0" fillId="0" borderId="37" xfId="0" applyFont="1" applyFill="1" applyBorder="1"/>
    <xf numFmtId="0" fontId="9" fillId="0" borderId="2" xfId="0" applyFont="1" applyFill="1" applyBorder="1"/>
    <xf numFmtId="0" fontId="0" fillId="0" borderId="2" xfId="0" applyFont="1" applyBorder="1"/>
    <xf numFmtId="0" fontId="9" fillId="0" borderId="30" xfId="0" applyFont="1" applyBorder="1"/>
    <xf numFmtId="0" fontId="0" fillId="0" borderId="38" xfId="0" applyFont="1" applyFill="1" applyBorder="1"/>
    <xf numFmtId="0" fontId="4" fillId="6" borderId="23" xfId="2" applyFont="1" applyFill="1" applyBorder="1" applyAlignment="1">
      <alignment horizontal="left" wrapText="1"/>
    </xf>
    <xf numFmtId="0" fontId="9" fillId="0" borderId="13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6" borderId="0" xfId="0" applyFill="1"/>
    <xf numFmtId="0" fontId="0" fillId="0" borderId="0" xfId="0" applyBorder="1"/>
    <xf numFmtId="1" fontId="9" fillId="0" borderId="3" xfId="0" applyNumberFormat="1" applyFont="1" applyBorder="1"/>
    <xf numFmtId="0" fontId="14" fillId="0" borderId="0" xfId="2" applyFont="1" applyFill="1" applyBorder="1"/>
    <xf numFmtId="0" fontId="13" fillId="0" borderId="0" xfId="0" applyFont="1" applyBorder="1"/>
    <xf numFmtId="164" fontId="13" fillId="0" borderId="0" xfId="0" applyNumberFormat="1" applyFont="1" applyBorder="1"/>
    <xf numFmtId="164" fontId="0" fillId="0" borderId="0" xfId="0" applyNumberFormat="1" applyBorder="1"/>
    <xf numFmtId="0" fontId="13" fillId="0" borderId="0" xfId="0" quotePrefix="1" applyFont="1" applyBorder="1"/>
    <xf numFmtId="0" fontId="4" fillId="0" borderId="0" xfId="0" applyFont="1" applyBorder="1"/>
    <xf numFmtId="0" fontId="9" fillId="0" borderId="0" xfId="0" applyFont="1" applyBorder="1"/>
    <xf numFmtId="0" fontId="9" fillId="0" borderId="38" xfId="0" applyFont="1" applyBorder="1"/>
    <xf numFmtId="0" fontId="0" fillId="0" borderId="38" xfId="0" applyFont="1" applyBorder="1"/>
    <xf numFmtId="1" fontId="9" fillId="0" borderId="38" xfId="0" applyNumberFormat="1" applyFont="1" applyBorder="1"/>
    <xf numFmtId="0" fontId="9" fillId="0" borderId="39" xfId="0" applyFont="1" applyBorder="1"/>
    <xf numFmtId="9" fontId="0" fillId="0" borderId="0" xfId="3" applyFont="1"/>
    <xf numFmtId="0" fontId="9" fillId="0" borderId="38" xfId="0" applyFont="1" applyFill="1" applyBorder="1"/>
    <xf numFmtId="9" fontId="0" fillId="0" borderId="0" xfId="3" applyFont="1" applyFill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Fill="1" applyBorder="1"/>
    <xf numFmtId="0" fontId="9" fillId="0" borderId="2" xfId="0" applyFont="1" applyBorder="1"/>
    <xf numFmtId="0" fontId="9" fillId="0" borderId="1" xfId="0" applyFont="1" applyBorder="1"/>
    <xf numFmtId="1" fontId="9" fillId="0" borderId="44" xfId="0" applyNumberFormat="1" applyFont="1" applyBorder="1"/>
    <xf numFmtId="1" fontId="4" fillId="0" borderId="18" xfId="0" applyNumberFormat="1" applyFont="1" applyBorder="1"/>
    <xf numFmtId="1" fontId="9" fillId="0" borderId="18" xfId="0" applyNumberFormat="1" applyFont="1" applyBorder="1"/>
    <xf numFmtId="1" fontId="9" fillId="0" borderId="24" xfId="0" applyNumberFormat="1" applyFont="1" applyBorder="1" applyAlignment="1">
      <alignment wrapText="1"/>
    </xf>
    <xf numFmtId="0" fontId="7" fillId="0" borderId="0" xfId="2" applyFont="1" applyFill="1" applyBorder="1" applyAlignment="1" applyProtection="1">
      <alignment horizontal="left"/>
      <protection locked="0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horizontal="left"/>
    </xf>
    <xf numFmtId="0" fontId="9" fillId="0" borderId="0" xfId="0" applyFont="1" applyFill="1" applyBorder="1"/>
    <xf numFmtId="0" fontId="4" fillId="0" borderId="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" fontId="9" fillId="0" borderId="0" xfId="0" applyNumberFormat="1" applyFont="1" applyFill="1" applyBorder="1"/>
    <xf numFmtId="1" fontId="0" fillId="0" borderId="0" xfId="0" applyNumberFormat="1" applyFont="1" applyFill="1" applyBorder="1"/>
    <xf numFmtId="0" fontId="4" fillId="0" borderId="0" xfId="2" applyFont="1" applyFill="1" applyBorder="1" applyAlignment="1">
      <alignment horizontal="left" wrapText="1"/>
    </xf>
    <xf numFmtId="1" fontId="0" fillId="0" borderId="0" xfId="0" applyNumberFormat="1" applyFill="1" applyBorder="1"/>
    <xf numFmtId="0" fontId="13" fillId="0" borderId="0" xfId="0" quotePrefix="1" applyFont="1" applyFill="1" applyBorder="1"/>
    <xf numFmtId="1" fontId="4" fillId="0" borderId="0" xfId="0" applyNumberFormat="1" applyFont="1" applyFill="1" applyBorder="1"/>
    <xf numFmtId="0" fontId="0" fillId="0" borderId="0" xfId="0" quotePrefix="1" applyFill="1" applyBorder="1"/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" fontId="12" fillId="0" borderId="0" xfId="0" applyNumberFormat="1" applyFont="1" applyFill="1" applyBorder="1"/>
    <xf numFmtId="0" fontId="0" fillId="0" borderId="0" xfId="0" applyFill="1" applyBorder="1" applyAlignment="1">
      <alignment horizontal="left" wrapText="1"/>
    </xf>
    <xf numFmtId="1" fontId="9" fillId="0" borderId="0" xfId="0" applyNumberFormat="1" applyFont="1" applyFill="1" applyBorder="1" applyAlignment="1">
      <alignment wrapText="1"/>
    </xf>
    <xf numFmtId="0" fontId="16" fillId="7" borderId="36" xfId="0" applyFont="1" applyFill="1" applyBorder="1" applyAlignment="1">
      <alignment wrapText="1"/>
    </xf>
    <xf numFmtId="0" fontId="16" fillId="7" borderId="37" xfId="0" applyFont="1" applyFill="1" applyBorder="1" applyAlignment="1">
      <alignment wrapText="1"/>
    </xf>
    <xf numFmtId="0" fontId="11" fillId="7" borderId="12" xfId="0" applyFont="1" applyFill="1" applyBorder="1" applyAlignment="1">
      <alignment wrapText="1"/>
    </xf>
    <xf numFmtId="0" fontId="11" fillId="7" borderId="43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11" fillId="7" borderId="14" xfId="0" applyFont="1" applyFill="1" applyBorder="1" applyAlignment="1">
      <alignment wrapText="1"/>
    </xf>
    <xf numFmtId="0" fontId="11" fillId="7" borderId="42" xfId="0" applyFont="1" applyFill="1" applyBorder="1" applyAlignment="1">
      <alignment wrapText="1"/>
    </xf>
    <xf numFmtId="0" fontId="9" fillId="0" borderId="22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Fill="1" applyBorder="1"/>
    <xf numFmtId="0" fontId="9" fillId="0" borderId="40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0" fillId="0" borderId="9" xfId="0" applyBorder="1"/>
    <xf numFmtId="0" fontId="0" fillId="0" borderId="8" xfId="0" applyBorder="1"/>
    <xf numFmtId="0" fontId="0" fillId="0" borderId="6" xfId="0" applyFill="1" applyBorder="1"/>
    <xf numFmtId="0" fontId="0" fillId="0" borderId="7" xfId="0" applyFill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2" xfId="0" applyFont="1" applyBorder="1"/>
    <xf numFmtId="0" fontId="9" fillId="0" borderId="4" xfId="0" applyFont="1" applyBorder="1"/>
    <xf numFmtId="0" fontId="9" fillId="0" borderId="1" xfId="0" applyFont="1" applyBorder="1"/>
    <xf numFmtId="0" fontId="1" fillId="0" borderId="0" xfId="0" applyFont="1" applyBorder="1"/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4">
    <cellStyle name="Normaallaad" xfId="0" builtinId="0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="98" zoomScaleNormal="98" workbookViewId="0">
      <selection activeCell="L7" sqref="L7"/>
    </sheetView>
  </sheetViews>
  <sheetFormatPr defaultColWidth="9.140625" defaultRowHeight="15" x14ac:dyDescent="0.25"/>
  <cols>
    <col min="1" max="1" width="9.140625" style="2"/>
    <col min="2" max="2" width="43" style="3" customWidth="1"/>
    <col min="3" max="3" width="11.5703125" style="1" customWidth="1"/>
    <col min="4" max="4" width="13.5703125" style="1" customWidth="1"/>
    <col min="5" max="5" width="13.42578125" style="2" customWidth="1"/>
    <col min="6" max="16384" width="9.140625" style="2"/>
  </cols>
  <sheetData>
    <row r="1" spans="1:20" ht="23.25" x14ac:dyDescent="0.35">
      <c r="A1" s="142" t="s">
        <v>264</v>
      </c>
      <c r="B1" s="142"/>
      <c r="C1" s="142"/>
      <c r="D1" s="142"/>
      <c r="E1" s="142"/>
    </row>
    <row r="2" spans="1:20" ht="15.75" thickBot="1" x14ac:dyDescent="0.3"/>
    <row r="3" spans="1:20" s="14" customFormat="1" x14ac:dyDescent="0.25">
      <c r="A3" s="26" t="s">
        <v>51</v>
      </c>
      <c r="B3" s="27" t="s">
        <v>0</v>
      </c>
      <c r="C3" s="143" t="s">
        <v>265</v>
      </c>
      <c r="D3" s="140" t="s">
        <v>266</v>
      </c>
      <c r="E3" s="138" t="s">
        <v>267</v>
      </c>
    </row>
    <row r="4" spans="1:20" s="14" customFormat="1" ht="47.25" customHeight="1" x14ac:dyDescent="0.25">
      <c r="A4" s="28"/>
      <c r="B4" s="15"/>
      <c r="C4" s="144"/>
      <c r="D4" s="141"/>
      <c r="E4" s="139"/>
      <c r="F4" s="14" t="s">
        <v>268</v>
      </c>
    </row>
    <row r="5" spans="1:20" x14ac:dyDescent="0.25">
      <c r="A5" s="29">
        <v>3</v>
      </c>
      <c r="B5" s="19" t="s">
        <v>1</v>
      </c>
      <c r="C5" s="30">
        <f>C6+C9+C10+C14+C17</f>
        <v>10860678</v>
      </c>
      <c r="D5" s="110">
        <f>D6+D9+D10+D14+D17</f>
        <v>11101789</v>
      </c>
      <c r="E5" s="99">
        <f>E6+E9+E10+E14+E17</f>
        <v>11220033</v>
      </c>
      <c r="F5" s="105">
        <f t="shared" ref="F5:F6" si="0">(E5-D5)/D5</f>
        <v>1.0650895995231039E-2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25">
      <c r="A6" s="29">
        <v>30</v>
      </c>
      <c r="B6" s="20" t="s">
        <v>2</v>
      </c>
      <c r="C6" s="30">
        <f>SUM(C7:C8)</f>
        <v>4923500</v>
      </c>
      <c r="D6" s="110">
        <f>SUM(D7:D8)</f>
        <v>4923500</v>
      </c>
      <c r="E6" s="99">
        <f>SUM(E7:E8)</f>
        <v>5237000</v>
      </c>
      <c r="F6" s="103">
        <f t="shared" si="0"/>
        <v>6.3674215497105724E-2</v>
      </c>
    </row>
    <row r="7" spans="1:20" x14ac:dyDescent="0.25">
      <c r="A7" s="31">
        <v>300000</v>
      </c>
      <c r="B7" s="4" t="s">
        <v>3</v>
      </c>
      <c r="C7" s="32">
        <v>4500000</v>
      </c>
      <c r="D7" s="1">
        <v>4500000</v>
      </c>
      <c r="E7" s="81">
        <v>4800000</v>
      </c>
      <c r="F7" s="103">
        <f>(E7-D7)/D7</f>
        <v>6.6666666666666666E-2</v>
      </c>
    </row>
    <row r="8" spans="1:20" x14ac:dyDescent="0.25">
      <c r="A8" s="31">
        <v>303000</v>
      </c>
      <c r="B8" s="4" t="s">
        <v>4</v>
      </c>
      <c r="C8" s="32">
        <v>423500</v>
      </c>
      <c r="D8" s="1">
        <v>423500</v>
      </c>
      <c r="E8" s="81">
        <v>437000</v>
      </c>
      <c r="F8" s="103">
        <f>(E8-D8)/D8</f>
        <v>3.1877213695395513E-2</v>
      </c>
      <c r="G8" s="2" t="s">
        <v>269</v>
      </c>
    </row>
    <row r="9" spans="1:20" x14ac:dyDescent="0.25">
      <c r="A9" s="29">
        <v>32</v>
      </c>
      <c r="B9" s="24" t="s">
        <v>5</v>
      </c>
      <c r="C9" s="30">
        <v>1126025</v>
      </c>
      <c r="D9" s="110">
        <v>1196038</v>
      </c>
      <c r="E9" s="85">
        <v>1276371</v>
      </c>
      <c r="F9" s="103">
        <f>(E9-D9)/D9</f>
        <v>6.7165926166225492E-2</v>
      </c>
    </row>
    <row r="10" spans="1:20" x14ac:dyDescent="0.25">
      <c r="A10" s="29">
        <v>352</v>
      </c>
      <c r="B10" s="19" t="s">
        <v>6</v>
      </c>
      <c r="C10" s="30">
        <f>C11+C12</f>
        <v>4051857</v>
      </c>
      <c r="D10" s="110">
        <f>D11+D12+D13</f>
        <v>4113212</v>
      </c>
      <c r="E10" s="99">
        <f>E11+E12+E13</f>
        <v>4345912</v>
      </c>
      <c r="F10" s="103">
        <f t="shared" ref="F10:F12" si="1">(E10-D10)/D10</f>
        <v>5.6573791965986678E-2</v>
      </c>
    </row>
    <row r="11" spans="1:20" x14ac:dyDescent="0.25">
      <c r="A11" s="31"/>
      <c r="B11" s="4" t="s">
        <v>7</v>
      </c>
      <c r="C11" s="33">
        <v>1193449</v>
      </c>
      <c r="D11" s="3">
        <v>1193449</v>
      </c>
      <c r="E11" s="81">
        <v>1290899</v>
      </c>
      <c r="F11" s="103">
        <f t="shared" si="1"/>
        <v>8.1654096655994518E-2</v>
      </c>
    </row>
    <row r="12" spans="1:20" x14ac:dyDescent="0.25">
      <c r="A12" s="31"/>
      <c r="B12" s="5" t="s">
        <v>8</v>
      </c>
      <c r="C12" s="33">
        <v>2858408</v>
      </c>
      <c r="D12" s="3">
        <v>2900316</v>
      </c>
      <c r="E12" s="81">
        <v>3055013</v>
      </c>
      <c r="F12" s="103">
        <f t="shared" si="1"/>
        <v>5.3337981102748802E-2</v>
      </c>
    </row>
    <row r="13" spans="1:20" x14ac:dyDescent="0.25">
      <c r="A13" s="31"/>
      <c r="B13" s="5" t="s">
        <v>242</v>
      </c>
      <c r="C13" s="33"/>
      <c r="D13" s="3">
        <v>19447</v>
      </c>
      <c r="E13" s="81"/>
    </row>
    <row r="14" spans="1:20" x14ac:dyDescent="0.25">
      <c r="A14" s="29">
        <v>350</v>
      </c>
      <c r="B14" s="25" t="s">
        <v>9</v>
      </c>
      <c r="C14" s="30">
        <f>C15</f>
        <v>727566</v>
      </c>
      <c r="D14" s="110">
        <f>D15</f>
        <v>837309</v>
      </c>
      <c r="E14" s="99">
        <f>E15</f>
        <v>324750</v>
      </c>
      <c r="F14" s="103">
        <f>(E14-D14)/D14</f>
        <v>-0.61215035309545218</v>
      </c>
    </row>
    <row r="15" spans="1:20" x14ac:dyDescent="0.25">
      <c r="A15" s="31"/>
      <c r="B15" s="5" t="s">
        <v>10</v>
      </c>
      <c r="C15" s="33">
        <v>727566</v>
      </c>
      <c r="D15" s="3">
        <v>837309</v>
      </c>
      <c r="E15" s="104">
        <v>324750</v>
      </c>
      <c r="F15" s="103"/>
      <c r="G15" s="2" t="s">
        <v>270</v>
      </c>
    </row>
    <row r="16" spans="1:20" ht="0.6" customHeight="1" x14ac:dyDescent="0.25">
      <c r="A16" s="31"/>
      <c r="B16" s="5" t="s">
        <v>11</v>
      </c>
      <c r="C16" s="32"/>
      <c r="E16" s="85">
        <f t="shared" ref="E16:E55" si="2">D16-C16</f>
        <v>0</v>
      </c>
      <c r="F16" s="103" t="e">
        <f t="shared" ref="F16:F17" si="3">(E16-D16)/D16</f>
        <v>#DIV/0!</v>
      </c>
    </row>
    <row r="17" spans="1:7" ht="13.9" customHeight="1" x14ac:dyDescent="0.25">
      <c r="A17" s="29">
        <v>38</v>
      </c>
      <c r="B17" s="19" t="s">
        <v>12</v>
      </c>
      <c r="C17" s="34">
        <v>31730</v>
      </c>
      <c r="D17" s="82">
        <v>31730</v>
      </c>
      <c r="E17" s="85">
        <v>36000</v>
      </c>
      <c r="F17" s="103">
        <f t="shared" si="3"/>
        <v>0.13457295934446895</v>
      </c>
      <c r="G17" s="2" t="s">
        <v>271</v>
      </c>
    </row>
    <row r="18" spans="1:7" ht="0.6" hidden="1" customHeight="1" x14ac:dyDescent="0.25">
      <c r="A18" s="31"/>
      <c r="B18" s="10" t="s">
        <v>13</v>
      </c>
      <c r="C18" s="32"/>
      <c r="E18" s="85">
        <f t="shared" si="2"/>
        <v>0</v>
      </c>
    </row>
    <row r="19" spans="1:7" hidden="1" x14ac:dyDescent="0.25">
      <c r="A19" s="31"/>
      <c r="B19" s="10" t="s">
        <v>14</v>
      </c>
      <c r="C19" s="32"/>
      <c r="E19" s="85">
        <f t="shared" si="2"/>
        <v>0</v>
      </c>
    </row>
    <row r="20" spans="1:7" hidden="1" x14ac:dyDescent="0.25">
      <c r="A20" s="31"/>
      <c r="B20" s="11" t="s">
        <v>15</v>
      </c>
      <c r="C20" s="32"/>
      <c r="E20" s="85">
        <f t="shared" si="2"/>
        <v>0</v>
      </c>
    </row>
    <row r="21" spans="1:7" hidden="1" x14ac:dyDescent="0.25">
      <c r="A21" s="31"/>
      <c r="B21" s="12" t="s">
        <v>16</v>
      </c>
      <c r="C21" s="32"/>
      <c r="E21" s="85">
        <f t="shared" si="2"/>
        <v>0</v>
      </c>
    </row>
    <row r="22" spans="1:7" hidden="1" x14ac:dyDescent="0.25">
      <c r="A22" s="31"/>
      <c r="B22" s="12" t="s">
        <v>17</v>
      </c>
      <c r="C22" s="32"/>
      <c r="E22" s="85">
        <f t="shared" si="2"/>
        <v>0</v>
      </c>
    </row>
    <row r="23" spans="1:7" hidden="1" x14ac:dyDescent="0.25">
      <c r="A23" s="35"/>
      <c r="B23" s="13" t="s">
        <v>12</v>
      </c>
      <c r="C23" s="32"/>
      <c r="E23" s="85">
        <f t="shared" si="2"/>
        <v>0</v>
      </c>
    </row>
    <row r="24" spans="1:7" hidden="1" x14ac:dyDescent="0.25">
      <c r="A24" s="31"/>
      <c r="B24" s="4" t="s">
        <v>18</v>
      </c>
      <c r="C24" s="32"/>
      <c r="E24" s="85">
        <f t="shared" si="2"/>
        <v>0</v>
      </c>
    </row>
    <row r="25" spans="1:7" hidden="1" x14ac:dyDescent="0.25">
      <c r="A25" s="31"/>
      <c r="B25" s="4" t="s">
        <v>19</v>
      </c>
      <c r="C25" s="32"/>
      <c r="E25" s="85">
        <f t="shared" si="2"/>
        <v>0</v>
      </c>
    </row>
    <row r="26" spans="1:7" hidden="1" x14ac:dyDescent="0.25">
      <c r="A26" s="31"/>
      <c r="B26" s="4" t="s">
        <v>20</v>
      </c>
      <c r="C26" s="32"/>
      <c r="E26" s="85">
        <f t="shared" si="2"/>
        <v>0</v>
      </c>
    </row>
    <row r="27" spans="1:7" ht="0.6" customHeight="1" x14ac:dyDescent="0.25">
      <c r="A27" s="31"/>
      <c r="B27" s="4" t="s">
        <v>21</v>
      </c>
      <c r="C27" s="32"/>
      <c r="E27" s="85">
        <f t="shared" si="2"/>
        <v>0</v>
      </c>
    </row>
    <row r="28" spans="1:7" x14ac:dyDescent="0.25">
      <c r="A28" s="43" t="s">
        <v>159</v>
      </c>
      <c r="B28" s="18" t="s">
        <v>22</v>
      </c>
      <c r="C28" s="30">
        <f>C29+C34</f>
        <v>10158364</v>
      </c>
      <c r="D28" s="110">
        <f>D29+D34</f>
        <v>10347169</v>
      </c>
      <c r="E28" s="99">
        <f>E29+E34</f>
        <v>10612376</v>
      </c>
    </row>
    <row r="29" spans="1:7" x14ac:dyDescent="0.25">
      <c r="A29" s="29">
        <v>4</v>
      </c>
      <c r="B29" s="18" t="s">
        <v>23</v>
      </c>
      <c r="C29" s="36">
        <f>SUM(C30:C33)</f>
        <v>789280</v>
      </c>
      <c r="D29" s="83">
        <f>SUM(D30:D33)</f>
        <v>845343</v>
      </c>
      <c r="E29" s="100">
        <f>SUM(E30:E33)</f>
        <v>597707</v>
      </c>
    </row>
    <row r="30" spans="1:7" ht="15" hidden="1" customHeight="1" x14ac:dyDescent="0.25">
      <c r="A30" s="31"/>
      <c r="B30" s="4" t="s">
        <v>24</v>
      </c>
      <c r="C30" s="32"/>
      <c r="E30" s="81">
        <f t="shared" si="2"/>
        <v>0</v>
      </c>
    </row>
    <row r="31" spans="1:7" x14ac:dyDescent="0.25">
      <c r="A31" s="31">
        <v>41</v>
      </c>
      <c r="B31" s="6" t="s">
        <v>25</v>
      </c>
      <c r="C31" s="32">
        <v>520709</v>
      </c>
      <c r="D31" s="1">
        <v>541866</v>
      </c>
      <c r="E31" s="81">
        <v>354090</v>
      </c>
      <c r="G31" s="2" t="s">
        <v>272</v>
      </c>
    </row>
    <row r="32" spans="1:7" x14ac:dyDescent="0.25">
      <c r="A32" s="31">
        <v>45</v>
      </c>
      <c r="B32" s="7" t="s">
        <v>26</v>
      </c>
      <c r="C32" s="32">
        <v>268571</v>
      </c>
      <c r="D32" s="1">
        <v>303477</v>
      </c>
      <c r="E32" s="81">
        <v>243617</v>
      </c>
    </row>
    <row r="33" spans="1:6" ht="0.6" customHeight="1" x14ac:dyDescent="0.25">
      <c r="A33" s="31"/>
      <c r="B33" s="6" t="s">
        <v>11</v>
      </c>
      <c r="C33" s="32"/>
      <c r="E33" s="81">
        <f t="shared" si="2"/>
        <v>0</v>
      </c>
    </row>
    <row r="34" spans="1:6" x14ac:dyDescent="0.25">
      <c r="A34" s="43" t="s">
        <v>160</v>
      </c>
      <c r="B34" s="18" t="s">
        <v>27</v>
      </c>
      <c r="C34" s="30">
        <f>C35+C36+C37</f>
        <v>9369084</v>
      </c>
      <c r="D34" s="110">
        <f>D35+D36+D37</f>
        <v>9501826</v>
      </c>
      <c r="E34" s="99">
        <f>E35+E36+E37</f>
        <v>10014669</v>
      </c>
      <c r="F34" s="103">
        <f t="shared" ref="F34:F36" si="4">(E34-D34)/D34</f>
        <v>5.3973099486351359E-2</v>
      </c>
    </row>
    <row r="35" spans="1:6" x14ac:dyDescent="0.25">
      <c r="A35" s="31">
        <v>50</v>
      </c>
      <c r="B35" s="4" t="s">
        <v>28</v>
      </c>
      <c r="C35" s="32">
        <v>5600642</v>
      </c>
      <c r="D35" s="1">
        <v>5613132</v>
      </c>
      <c r="E35" s="81">
        <v>6006624</v>
      </c>
      <c r="F35" s="103">
        <f t="shared" si="4"/>
        <v>7.0102039289295176E-2</v>
      </c>
    </row>
    <row r="36" spans="1:6" x14ac:dyDescent="0.25">
      <c r="A36" s="31">
        <v>55</v>
      </c>
      <c r="B36" s="4" t="s">
        <v>29</v>
      </c>
      <c r="C36" s="32">
        <v>3716842</v>
      </c>
      <c r="D36" s="1">
        <v>3888094</v>
      </c>
      <c r="E36" s="81">
        <v>3957545</v>
      </c>
      <c r="F36" s="103">
        <f t="shared" si="4"/>
        <v>1.786247966227154E-2</v>
      </c>
    </row>
    <row r="37" spans="1:6" x14ac:dyDescent="0.25">
      <c r="A37" s="31">
        <v>60</v>
      </c>
      <c r="B37" s="4" t="s">
        <v>30</v>
      </c>
      <c r="C37" s="32">
        <v>51600</v>
      </c>
      <c r="D37" s="1">
        <v>600</v>
      </c>
      <c r="E37" s="81">
        <v>50500</v>
      </c>
      <c r="F37" s="103"/>
    </row>
    <row r="38" spans="1:6" x14ac:dyDescent="0.25">
      <c r="A38" s="37"/>
      <c r="B38" s="22" t="s">
        <v>31</v>
      </c>
      <c r="C38" s="30">
        <f>C5-C28</f>
        <v>702314</v>
      </c>
      <c r="D38" s="110">
        <f>D5-D28</f>
        <v>754620</v>
      </c>
      <c r="E38" s="99">
        <f>E5-E28</f>
        <v>607657</v>
      </c>
    </row>
    <row r="39" spans="1:6" x14ac:dyDescent="0.25">
      <c r="A39" s="38"/>
      <c r="B39" s="21" t="s">
        <v>32</v>
      </c>
      <c r="C39" s="39">
        <f>C40-C41+C42-C43-C51+C50</f>
        <v>-2263367</v>
      </c>
      <c r="D39" s="91">
        <f>D40-D41+D42-D43-D51+D50</f>
        <v>-2323129</v>
      </c>
      <c r="E39" s="101">
        <f>E40-E41+E42-E43-E51+E50</f>
        <v>-544928</v>
      </c>
    </row>
    <row r="40" spans="1:6" x14ac:dyDescent="0.25">
      <c r="A40" s="31">
        <v>38</v>
      </c>
      <c r="B40" s="4" t="s">
        <v>33</v>
      </c>
      <c r="C40" s="40">
        <v>335000</v>
      </c>
      <c r="D40" s="57">
        <v>31000</v>
      </c>
      <c r="E40" s="81">
        <v>260000</v>
      </c>
      <c r="F40" s="60"/>
    </row>
    <row r="41" spans="1:6" x14ac:dyDescent="0.25">
      <c r="A41" s="31">
        <v>15</v>
      </c>
      <c r="B41" s="4" t="s">
        <v>34</v>
      </c>
      <c r="C41" s="40">
        <v>3260078</v>
      </c>
      <c r="D41" s="57">
        <v>3081577</v>
      </c>
      <c r="E41" s="81">
        <v>739619</v>
      </c>
    </row>
    <row r="42" spans="1:6" ht="15" customHeight="1" x14ac:dyDescent="0.25">
      <c r="A42" s="31">
        <v>3502</v>
      </c>
      <c r="B42" s="4" t="s">
        <v>35</v>
      </c>
      <c r="C42" s="32">
        <v>828001</v>
      </c>
      <c r="D42" s="1">
        <v>927853</v>
      </c>
      <c r="E42" s="81">
        <v>146751</v>
      </c>
    </row>
    <row r="43" spans="1:6" ht="14.45" customHeight="1" x14ac:dyDescent="0.25">
      <c r="A43" s="31">
        <v>4502</v>
      </c>
      <c r="B43" s="7" t="s">
        <v>36</v>
      </c>
      <c r="C43" s="32">
        <v>72774</v>
      </c>
      <c r="D43" s="1">
        <v>118889</v>
      </c>
      <c r="E43" s="81">
        <v>128560</v>
      </c>
    </row>
    <row r="44" spans="1:6" ht="19.899999999999999" hidden="1" customHeight="1" x14ac:dyDescent="0.25">
      <c r="A44" s="31"/>
      <c r="B44" s="4" t="s">
        <v>37</v>
      </c>
      <c r="C44" s="32"/>
      <c r="E44" s="81"/>
    </row>
    <row r="45" spans="1:6" ht="19.899999999999999" hidden="1" customHeight="1" x14ac:dyDescent="0.25">
      <c r="A45" s="31"/>
      <c r="B45" s="4" t="s">
        <v>38</v>
      </c>
      <c r="C45" s="32"/>
      <c r="E45" s="81"/>
    </row>
    <row r="46" spans="1:6" ht="19.899999999999999" hidden="1" customHeight="1" x14ac:dyDescent="0.25">
      <c r="A46" s="31"/>
      <c r="B46" s="8" t="s">
        <v>39</v>
      </c>
      <c r="C46" s="32"/>
      <c r="E46" s="81"/>
    </row>
    <row r="47" spans="1:6" ht="19.899999999999999" hidden="1" customHeight="1" x14ac:dyDescent="0.25">
      <c r="A47" s="31"/>
      <c r="B47" s="8" t="s">
        <v>40</v>
      </c>
      <c r="C47" s="32"/>
      <c r="E47" s="81"/>
    </row>
    <row r="48" spans="1:6" ht="19.899999999999999" hidden="1" customHeight="1" x14ac:dyDescent="0.25">
      <c r="A48" s="31"/>
      <c r="B48" s="8" t="s">
        <v>41</v>
      </c>
      <c r="C48" s="32"/>
      <c r="E48" s="81"/>
    </row>
    <row r="49" spans="1:5" ht="19.899999999999999" hidden="1" customHeight="1" x14ac:dyDescent="0.25">
      <c r="A49" s="31"/>
      <c r="B49" s="7" t="s">
        <v>42</v>
      </c>
      <c r="C49" s="32"/>
      <c r="E49" s="81"/>
    </row>
    <row r="50" spans="1:5" ht="14.45" customHeight="1" x14ac:dyDescent="0.25">
      <c r="A50" s="31"/>
      <c r="B50" s="4" t="s">
        <v>43</v>
      </c>
      <c r="C50" s="32">
        <v>12</v>
      </c>
      <c r="D50" s="1">
        <v>12</v>
      </c>
      <c r="E50" s="81"/>
    </row>
    <row r="51" spans="1:5" ht="19.899999999999999" customHeight="1" x14ac:dyDescent="0.25">
      <c r="A51" s="31">
        <v>65</v>
      </c>
      <c r="B51" s="4" t="s">
        <v>44</v>
      </c>
      <c r="C51" s="32">
        <v>93528</v>
      </c>
      <c r="D51" s="1">
        <v>81528</v>
      </c>
      <c r="E51" s="81">
        <v>83500</v>
      </c>
    </row>
    <row r="52" spans="1:5" ht="19.899999999999999" customHeight="1" x14ac:dyDescent="0.25">
      <c r="A52" s="38"/>
      <c r="B52" s="23" t="s">
        <v>45</v>
      </c>
      <c r="C52" s="30">
        <f>C38+C39</f>
        <v>-1561053</v>
      </c>
      <c r="D52" s="110">
        <f>D38+D39</f>
        <v>-1568509</v>
      </c>
      <c r="E52" s="99">
        <f>E38+E39</f>
        <v>62729</v>
      </c>
    </row>
    <row r="53" spans="1:5" x14ac:dyDescent="0.25">
      <c r="A53" s="38"/>
      <c r="B53" s="21" t="s">
        <v>46</v>
      </c>
      <c r="C53" s="30">
        <f>C54+C55-C56</f>
        <v>1275706</v>
      </c>
      <c r="D53" s="110">
        <f>D54+D55-D56</f>
        <v>1275706</v>
      </c>
      <c r="E53" s="99">
        <f>E54+E55-E56</f>
        <v>-687729</v>
      </c>
    </row>
    <row r="54" spans="1:5" x14ac:dyDescent="0.25">
      <c r="A54" s="41"/>
      <c r="B54" s="16" t="s">
        <v>52</v>
      </c>
      <c r="C54" s="32">
        <v>100000</v>
      </c>
      <c r="D54" s="1">
        <v>100000</v>
      </c>
      <c r="E54" s="81">
        <f t="shared" si="2"/>
        <v>0</v>
      </c>
    </row>
    <row r="55" spans="1:5" x14ac:dyDescent="0.25">
      <c r="A55" s="31"/>
      <c r="B55" s="9" t="s">
        <v>47</v>
      </c>
      <c r="C55" s="32">
        <v>1700000</v>
      </c>
      <c r="D55" s="1">
        <v>1700000</v>
      </c>
      <c r="E55" s="81">
        <f t="shared" si="2"/>
        <v>0</v>
      </c>
    </row>
    <row r="56" spans="1:5" x14ac:dyDescent="0.25">
      <c r="A56" s="31"/>
      <c r="B56" s="9" t="s">
        <v>48</v>
      </c>
      <c r="C56" s="32">
        <v>524294</v>
      </c>
      <c r="D56" s="1">
        <v>524294</v>
      </c>
      <c r="E56" s="81">
        <v>687729</v>
      </c>
    </row>
    <row r="57" spans="1:5" ht="27" thickBot="1" x14ac:dyDescent="0.3">
      <c r="A57" s="42"/>
      <c r="B57" s="86" t="s">
        <v>49</v>
      </c>
      <c r="C57" s="44">
        <f>C52+C53</f>
        <v>-285347</v>
      </c>
      <c r="D57" s="84">
        <f>D52+D53</f>
        <v>-292803</v>
      </c>
      <c r="E57" s="102">
        <f>E52+E53</f>
        <v>-625000</v>
      </c>
    </row>
    <row r="58" spans="1:5" x14ac:dyDescent="0.25">
      <c r="B58" s="3" t="s">
        <v>241</v>
      </c>
      <c r="C58" s="1">
        <f>C52+C53-C57</f>
        <v>0</v>
      </c>
      <c r="D58" s="1">
        <f>D52+D53-D57</f>
        <v>0</v>
      </c>
      <c r="E58" s="1">
        <f>E52+E53-E57</f>
        <v>0</v>
      </c>
    </row>
    <row r="60" spans="1:5" x14ac:dyDescent="0.25">
      <c r="B60" s="3" t="s">
        <v>238</v>
      </c>
      <c r="C60" s="57">
        <f>C28+C41+C43+C51</f>
        <v>13584744</v>
      </c>
      <c r="D60" s="57">
        <f>D28+D41+D43+D51</f>
        <v>13629163</v>
      </c>
      <c r="E60" s="57">
        <f>E28+E41+E43+E51</f>
        <v>11564055</v>
      </c>
    </row>
  </sheetData>
  <mergeCells count="4">
    <mergeCell ref="E3:E4"/>
    <mergeCell ref="D3:D4"/>
    <mergeCell ref="A1:E1"/>
    <mergeCell ref="C3:C4"/>
  </mergeCells>
  <pageMargins left="0.7" right="0.7" top="0.75" bottom="0.7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2"/>
  <sheetViews>
    <sheetView topLeftCell="A109" zoomScale="98" zoomScaleNormal="98" workbookViewId="0">
      <selection activeCell="H149" sqref="H149"/>
    </sheetView>
  </sheetViews>
  <sheetFormatPr defaultRowHeight="15" x14ac:dyDescent="0.25"/>
  <cols>
    <col min="3" max="3" width="38.85546875" customWidth="1"/>
    <col min="4" max="4" width="10.28515625" style="58" customWidth="1"/>
    <col min="5" max="5" width="9.85546875" style="63" customWidth="1"/>
    <col min="6" max="6" width="11" customWidth="1"/>
  </cols>
  <sheetData>
    <row r="1" spans="1:7" ht="33" customHeight="1" thickBot="1" x14ac:dyDescent="0.3">
      <c r="A1" s="155" t="s">
        <v>133</v>
      </c>
      <c r="B1" s="156"/>
      <c r="C1" s="156"/>
      <c r="D1" s="87" t="s">
        <v>249</v>
      </c>
      <c r="E1" s="88" t="s">
        <v>247</v>
      </c>
      <c r="F1" s="88" t="s">
        <v>248</v>
      </c>
    </row>
    <row r="2" spans="1:7" x14ac:dyDescent="0.25">
      <c r="A2" s="71" t="s">
        <v>134</v>
      </c>
      <c r="B2" s="72" t="s">
        <v>135</v>
      </c>
      <c r="C2" s="72"/>
      <c r="D2" s="73">
        <f>SUM(D3:D8)</f>
        <v>1289877</v>
      </c>
      <c r="E2" s="73">
        <f>SUM(E3:E8)</f>
        <v>1226797</v>
      </c>
      <c r="F2" s="112">
        <f>SUM(F3:F8)</f>
        <v>1311690</v>
      </c>
    </row>
    <row r="3" spans="1:7" x14ac:dyDescent="0.25">
      <c r="A3" s="46" t="s">
        <v>53</v>
      </c>
      <c r="B3" s="108" t="s">
        <v>54</v>
      </c>
      <c r="C3" s="108"/>
      <c r="D3" s="62">
        <v>84867</v>
      </c>
      <c r="E3" s="74">
        <v>84867</v>
      </c>
      <c r="F3" s="59">
        <v>80655</v>
      </c>
      <c r="G3" s="103">
        <f>(F3-D3)/D3</f>
        <v>-4.9630598465834778E-2</v>
      </c>
    </row>
    <row r="4" spans="1:7" x14ac:dyDescent="0.25">
      <c r="A4" s="47" t="s">
        <v>55</v>
      </c>
      <c r="B4" s="108" t="s">
        <v>56</v>
      </c>
      <c r="C4" s="108"/>
      <c r="D4" s="63">
        <v>986819</v>
      </c>
      <c r="E4" s="75">
        <v>986739</v>
      </c>
      <c r="F4" s="59">
        <v>984731</v>
      </c>
      <c r="G4" s="103">
        <f t="shared" ref="G4:G67" si="0">(F4-D4)/D4</f>
        <v>-2.115889540027097E-3</v>
      </c>
    </row>
    <row r="5" spans="1:7" x14ac:dyDescent="0.25">
      <c r="A5" s="47" t="s">
        <v>58</v>
      </c>
      <c r="B5" s="108" t="s">
        <v>57</v>
      </c>
      <c r="C5" s="108"/>
      <c r="D5" s="63">
        <v>51000</v>
      </c>
      <c r="E5" s="75">
        <v>0</v>
      </c>
      <c r="F5" s="59">
        <v>50000</v>
      </c>
      <c r="G5" s="103">
        <f t="shared" si="0"/>
        <v>-1.9607843137254902E-2</v>
      </c>
    </row>
    <row r="6" spans="1:7" ht="15" customHeight="1" x14ac:dyDescent="0.25">
      <c r="A6" s="47" t="s">
        <v>60</v>
      </c>
      <c r="B6" s="108" t="s">
        <v>59</v>
      </c>
      <c r="C6" s="108"/>
      <c r="D6" s="63">
        <v>22745</v>
      </c>
      <c r="E6" s="75">
        <v>22745</v>
      </c>
      <c r="F6" s="59">
        <v>54104</v>
      </c>
      <c r="G6" s="103">
        <f t="shared" si="0"/>
        <v>1.3787205979336117</v>
      </c>
    </row>
    <row r="7" spans="1:7" x14ac:dyDescent="0.25">
      <c r="A7" s="47" t="s">
        <v>62</v>
      </c>
      <c r="B7" s="108" t="s">
        <v>63</v>
      </c>
      <c r="C7" s="108"/>
      <c r="D7" s="63">
        <v>50918</v>
      </c>
      <c r="E7" s="75">
        <v>50918</v>
      </c>
      <c r="F7" s="59">
        <v>58700</v>
      </c>
      <c r="G7" s="103">
        <f t="shared" si="0"/>
        <v>0.15283396834125457</v>
      </c>
    </row>
    <row r="8" spans="1:7" x14ac:dyDescent="0.25">
      <c r="A8" s="47" t="s">
        <v>61</v>
      </c>
      <c r="B8" s="108" t="s">
        <v>136</v>
      </c>
      <c r="C8" s="108"/>
      <c r="D8" s="63">
        <v>93528</v>
      </c>
      <c r="E8" s="75">
        <v>81528</v>
      </c>
      <c r="F8" s="59">
        <v>83500</v>
      </c>
      <c r="G8" s="103">
        <f t="shared" si="0"/>
        <v>-0.10721922846634163</v>
      </c>
    </row>
    <row r="9" spans="1:7" x14ac:dyDescent="0.25">
      <c r="A9" s="54" t="s">
        <v>215</v>
      </c>
      <c r="B9" s="55" t="s">
        <v>216</v>
      </c>
      <c r="C9" s="56"/>
      <c r="D9" s="64">
        <f>D10+D11+D12</f>
        <v>5426</v>
      </c>
      <c r="E9" s="76">
        <f>E10+E11+E12</f>
        <v>5426</v>
      </c>
      <c r="F9" s="113">
        <f>F10+F11+F12</f>
        <v>4437</v>
      </c>
      <c r="G9" s="103">
        <f t="shared" si="0"/>
        <v>-0.18227054920751934</v>
      </c>
    </row>
    <row r="10" spans="1:7" x14ac:dyDescent="0.25">
      <c r="A10" s="48" t="s">
        <v>217</v>
      </c>
      <c r="B10" s="147" t="s">
        <v>218</v>
      </c>
      <c r="C10" s="148"/>
      <c r="D10" s="63">
        <v>750</v>
      </c>
      <c r="E10" s="75">
        <v>750</v>
      </c>
      <c r="F10" s="59"/>
      <c r="G10" s="103"/>
    </row>
    <row r="11" spans="1:7" x14ac:dyDescent="0.25">
      <c r="A11" s="48" t="s">
        <v>219</v>
      </c>
      <c r="B11" s="147" t="s">
        <v>220</v>
      </c>
      <c r="C11" s="148"/>
      <c r="D11" s="63">
        <v>1500</v>
      </c>
      <c r="E11" s="75">
        <v>1500</v>
      </c>
      <c r="F11" s="59">
        <v>1500</v>
      </c>
      <c r="G11" s="103">
        <f t="shared" si="0"/>
        <v>0</v>
      </c>
    </row>
    <row r="12" spans="1:7" x14ac:dyDescent="0.25">
      <c r="A12" s="49" t="s">
        <v>219</v>
      </c>
      <c r="B12" s="149" t="s">
        <v>221</v>
      </c>
      <c r="C12" s="150"/>
      <c r="D12" s="65">
        <v>3176</v>
      </c>
      <c r="E12" s="77">
        <v>3176</v>
      </c>
      <c r="F12" s="59">
        <v>2937</v>
      </c>
      <c r="G12" s="103">
        <f t="shared" si="0"/>
        <v>-7.525188916876574E-2</v>
      </c>
    </row>
    <row r="13" spans="1:7" x14ac:dyDescent="0.25">
      <c r="A13" s="45" t="s">
        <v>137</v>
      </c>
      <c r="B13" s="161" t="s">
        <v>138</v>
      </c>
      <c r="C13" s="162"/>
      <c r="D13" s="61">
        <f>SUM(D14:D20)</f>
        <v>463552</v>
      </c>
      <c r="E13" s="78">
        <f>SUM(E14:E20)</f>
        <v>485552</v>
      </c>
      <c r="F13" s="114">
        <f>SUM(F14:F20)</f>
        <v>596735</v>
      </c>
      <c r="G13" s="103">
        <f t="shared" si="0"/>
        <v>0.28730973008421923</v>
      </c>
    </row>
    <row r="14" spans="1:7" x14ac:dyDescent="0.25">
      <c r="A14" s="46" t="s">
        <v>64</v>
      </c>
      <c r="B14" s="108" t="s">
        <v>139</v>
      </c>
      <c r="C14" s="108"/>
      <c r="D14" s="62">
        <v>5227</v>
      </c>
      <c r="E14" s="74">
        <v>5227</v>
      </c>
      <c r="F14" s="59">
        <v>11400</v>
      </c>
      <c r="G14" s="103">
        <f t="shared" si="0"/>
        <v>1.1809833556533385</v>
      </c>
    </row>
    <row r="15" spans="1:7" x14ac:dyDescent="0.25">
      <c r="A15" s="47" t="s">
        <v>66</v>
      </c>
      <c r="B15" s="108" t="s">
        <v>65</v>
      </c>
      <c r="C15" s="108"/>
      <c r="D15" s="63">
        <v>16173</v>
      </c>
      <c r="E15" s="75">
        <v>22173</v>
      </c>
      <c r="F15" s="59">
        <v>16173</v>
      </c>
      <c r="G15" s="103">
        <f t="shared" si="0"/>
        <v>0</v>
      </c>
    </row>
    <row r="16" spans="1:7" x14ac:dyDescent="0.25">
      <c r="A16" s="47" t="s">
        <v>67</v>
      </c>
      <c r="B16" s="108" t="s">
        <v>140</v>
      </c>
      <c r="C16" s="108"/>
      <c r="D16" s="63">
        <v>375987</v>
      </c>
      <c r="E16" s="75">
        <v>390187</v>
      </c>
      <c r="F16" s="59">
        <v>467905</v>
      </c>
      <c r="G16" s="103">
        <f t="shared" si="0"/>
        <v>0.24447121841978578</v>
      </c>
    </row>
    <row r="17" spans="1:8" x14ac:dyDescent="0.25">
      <c r="A17" s="48" t="s">
        <v>243</v>
      </c>
      <c r="B17" s="109" t="s">
        <v>304</v>
      </c>
      <c r="C17" s="108"/>
      <c r="D17" s="63">
        <v>0</v>
      </c>
      <c r="E17" s="75">
        <v>1800</v>
      </c>
      <c r="F17" s="59">
        <v>6021</v>
      </c>
      <c r="G17" s="103"/>
    </row>
    <row r="18" spans="1:8" x14ac:dyDescent="0.25">
      <c r="A18" s="47" t="s">
        <v>68</v>
      </c>
      <c r="B18" s="108" t="s">
        <v>69</v>
      </c>
      <c r="C18" s="108"/>
      <c r="D18" s="63">
        <v>18311</v>
      </c>
      <c r="E18" s="75">
        <v>18311</v>
      </c>
      <c r="F18" s="59">
        <v>26000</v>
      </c>
      <c r="G18" s="103">
        <f t="shared" si="0"/>
        <v>0.41991152858937253</v>
      </c>
      <c r="H18" t="s">
        <v>273</v>
      </c>
    </row>
    <row r="19" spans="1:8" x14ac:dyDescent="0.25">
      <c r="A19" s="47" t="s">
        <v>71</v>
      </c>
      <c r="B19" s="151" t="s">
        <v>70</v>
      </c>
      <c r="C19" s="151"/>
      <c r="D19" s="63">
        <v>31754</v>
      </c>
      <c r="E19" s="75">
        <v>31754</v>
      </c>
      <c r="F19" s="59">
        <v>41236</v>
      </c>
      <c r="G19" s="103">
        <f t="shared" si="0"/>
        <v>0.29860804937960572</v>
      </c>
    </row>
    <row r="20" spans="1:8" x14ac:dyDescent="0.25">
      <c r="A20" s="48" t="s">
        <v>72</v>
      </c>
      <c r="B20" s="151" t="s">
        <v>274</v>
      </c>
      <c r="C20" s="151"/>
      <c r="D20" s="63">
        <v>16100</v>
      </c>
      <c r="E20" s="75">
        <v>16100</v>
      </c>
      <c r="F20" s="59">
        <v>28000</v>
      </c>
      <c r="G20" s="103">
        <f t="shared" si="0"/>
        <v>0.73913043478260865</v>
      </c>
    </row>
    <row r="21" spans="1:8" x14ac:dyDescent="0.25">
      <c r="A21" s="45" t="s">
        <v>141</v>
      </c>
      <c r="B21" s="111" t="s">
        <v>142</v>
      </c>
      <c r="C21" s="111"/>
      <c r="D21" s="61">
        <f>SUM(D22:D29)</f>
        <v>621415</v>
      </c>
      <c r="E21" s="78">
        <f>SUM(E22:E29)</f>
        <v>606195</v>
      </c>
      <c r="F21" s="114">
        <f>SUM(F22:F29)</f>
        <v>579402</v>
      </c>
      <c r="G21" s="103">
        <f t="shared" si="0"/>
        <v>-6.7608602946501131E-2</v>
      </c>
    </row>
    <row r="22" spans="1:8" x14ac:dyDescent="0.25">
      <c r="A22" s="46" t="s">
        <v>73</v>
      </c>
      <c r="B22" s="108" t="s">
        <v>143</v>
      </c>
      <c r="C22" s="108"/>
      <c r="D22" s="62">
        <v>41282</v>
      </c>
      <c r="E22" s="74">
        <v>55262</v>
      </c>
      <c r="F22" s="59">
        <v>53717</v>
      </c>
      <c r="G22" s="103">
        <f t="shared" si="0"/>
        <v>0.30122087108182743</v>
      </c>
    </row>
    <row r="23" spans="1:8" x14ac:dyDescent="0.25">
      <c r="A23" s="47" t="s">
        <v>74</v>
      </c>
      <c r="B23" s="108" t="s">
        <v>275</v>
      </c>
      <c r="C23" s="108"/>
      <c r="D23" s="63">
        <v>141740</v>
      </c>
      <c r="E23" s="75">
        <v>141740</v>
      </c>
      <c r="F23" s="59">
        <v>178727</v>
      </c>
      <c r="G23" s="103">
        <f t="shared" si="0"/>
        <v>0.26094962607591365</v>
      </c>
      <c r="H23" t="s">
        <v>278</v>
      </c>
    </row>
    <row r="24" spans="1:8" x14ac:dyDescent="0.25">
      <c r="A24" s="47" t="s">
        <v>74</v>
      </c>
      <c r="B24" s="147" t="s">
        <v>276</v>
      </c>
      <c r="C24" s="148"/>
      <c r="D24" s="63">
        <v>67054</v>
      </c>
      <c r="E24" s="75">
        <v>67054</v>
      </c>
      <c r="F24" s="59">
        <v>47200</v>
      </c>
      <c r="G24" s="103">
        <f t="shared" si="0"/>
        <v>-0.29608971873415457</v>
      </c>
    </row>
    <row r="25" spans="1:8" x14ac:dyDescent="0.25">
      <c r="A25" s="47" t="s">
        <v>74</v>
      </c>
      <c r="B25" s="147" t="s">
        <v>277</v>
      </c>
      <c r="C25" s="148"/>
      <c r="D25" s="63">
        <v>104600</v>
      </c>
      <c r="E25" s="75">
        <v>75400</v>
      </c>
      <c r="F25" s="59">
        <v>46760</v>
      </c>
      <c r="G25" s="103">
        <f t="shared" si="0"/>
        <v>-0.55296367112810707</v>
      </c>
    </row>
    <row r="26" spans="1:8" x14ac:dyDescent="0.25">
      <c r="A26" s="47" t="s">
        <v>74</v>
      </c>
      <c r="B26" s="147" t="s">
        <v>295</v>
      </c>
      <c r="C26" s="148"/>
      <c r="D26" s="63">
        <v>76574</v>
      </c>
      <c r="E26" s="75">
        <v>76574</v>
      </c>
      <c r="F26" s="59">
        <v>88610</v>
      </c>
      <c r="G26" s="103">
        <f t="shared" si="0"/>
        <v>0.15718128868806644</v>
      </c>
    </row>
    <row r="27" spans="1:8" x14ac:dyDescent="0.25">
      <c r="A27" s="48" t="s">
        <v>74</v>
      </c>
      <c r="B27" s="147" t="s">
        <v>240</v>
      </c>
      <c r="C27" s="148"/>
      <c r="D27" s="63">
        <v>140300</v>
      </c>
      <c r="E27" s="75">
        <v>140300</v>
      </c>
      <c r="F27" s="59">
        <v>162388</v>
      </c>
      <c r="G27" s="103">
        <f>(F27-D27)/D27</f>
        <v>0.15743406985032074</v>
      </c>
    </row>
    <row r="28" spans="1:8" x14ac:dyDescent="0.25">
      <c r="A28" s="48" t="s">
        <v>75</v>
      </c>
      <c r="B28" s="151" t="s">
        <v>76</v>
      </c>
      <c r="C28" s="151"/>
      <c r="D28" s="63">
        <v>47865</v>
      </c>
      <c r="E28" s="75">
        <v>47865</v>
      </c>
      <c r="F28" s="59">
        <v>0</v>
      </c>
      <c r="G28" s="103"/>
      <c r="H28" t="s">
        <v>279</v>
      </c>
    </row>
    <row r="29" spans="1:8" x14ac:dyDescent="0.25">
      <c r="A29" s="49" t="s">
        <v>77</v>
      </c>
      <c r="B29" s="151" t="s">
        <v>78</v>
      </c>
      <c r="C29" s="151"/>
      <c r="D29" s="65">
        <v>2000</v>
      </c>
      <c r="E29" s="77">
        <v>2000</v>
      </c>
      <c r="F29" s="59">
        <v>2000</v>
      </c>
      <c r="G29" s="103">
        <f t="shared" si="0"/>
        <v>0</v>
      </c>
    </row>
    <row r="30" spans="1:8" x14ac:dyDescent="0.25">
      <c r="A30" s="45" t="s">
        <v>144</v>
      </c>
      <c r="B30" s="111" t="s">
        <v>80</v>
      </c>
      <c r="C30" s="111"/>
      <c r="D30" s="61">
        <f>SUM(D31:D50)</f>
        <v>420704</v>
      </c>
      <c r="E30" s="78">
        <f>SUM(E31:E50)</f>
        <v>395433</v>
      </c>
      <c r="F30" s="114">
        <f>SUM(F31:F50)</f>
        <v>298092</v>
      </c>
      <c r="G30" s="103">
        <f t="shared" si="0"/>
        <v>-0.29144481630790292</v>
      </c>
    </row>
    <row r="31" spans="1:8" x14ac:dyDescent="0.25">
      <c r="A31" s="46" t="s">
        <v>79</v>
      </c>
      <c r="B31" s="152" t="s">
        <v>222</v>
      </c>
      <c r="C31" s="153"/>
      <c r="D31" s="62">
        <v>24000</v>
      </c>
      <c r="E31" s="74">
        <v>24000</v>
      </c>
      <c r="F31" s="59"/>
      <c r="G31" s="103"/>
    </row>
    <row r="32" spans="1:8" x14ac:dyDescent="0.25">
      <c r="A32" s="47" t="s">
        <v>79</v>
      </c>
      <c r="B32" s="151" t="s">
        <v>223</v>
      </c>
      <c r="C32" s="148"/>
      <c r="D32" s="63">
        <v>24780</v>
      </c>
      <c r="E32" s="75">
        <v>38780</v>
      </c>
      <c r="F32" s="59"/>
      <c r="G32" s="103"/>
    </row>
    <row r="33" spans="1:8" x14ac:dyDescent="0.25">
      <c r="A33" s="47" t="s">
        <v>79</v>
      </c>
      <c r="B33" s="151" t="s">
        <v>224</v>
      </c>
      <c r="C33" s="148"/>
      <c r="D33" s="63">
        <v>33774</v>
      </c>
      <c r="E33" s="75">
        <v>33774</v>
      </c>
      <c r="F33" s="59"/>
      <c r="G33" s="103"/>
      <c r="H33" s="58">
        <f>D31+D32+D33</f>
        <v>82554</v>
      </c>
    </row>
    <row r="34" spans="1:8" x14ac:dyDescent="0.25">
      <c r="A34" s="48" t="s">
        <v>79</v>
      </c>
      <c r="B34" s="147" t="s">
        <v>296</v>
      </c>
      <c r="C34" s="148"/>
      <c r="D34" s="63">
        <v>0</v>
      </c>
      <c r="E34" s="75">
        <v>17593</v>
      </c>
      <c r="F34" s="59">
        <v>77632</v>
      </c>
      <c r="G34" s="103">
        <f ca="1">(H33-G34)/G34</f>
        <v>0</v>
      </c>
    </row>
    <row r="35" spans="1:8" x14ac:dyDescent="0.25">
      <c r="A35" s="48" t="s">
        <v>225</v>
      </c>
      <c r="B35" s="147" t="s">
        <v>226</v>
      </c>
      <c r="C35" s="148"/>
      <c r="D35" s="63">
        <v>70000</v>
      </c>
      <c r="E35" s="75">
        <v>19000</v>
      </c>
      <c r="F35" s="59"/>
      <c r="G35" s="103"/>
    </row>
    <row r="36" spans="1:8" x14ac:dyDescent="0.25">
      <c r="A36" s="47" t="s">
        <v>225</v>
      </c>
      <c r="B36" s="147" t="s">
        <v>227</v>
      </c>
      <c r="C36" s="148"/>
      <c r="D36" s="63">
        <v>68250</v>
      </c>
      <c r="E36" s="75">
        <v>57750</v>
      </c>
      <c r="F36" s="59"/>
      <c r="G36" s="103"/>
    </row>
    <row r="37" spans="1:8" x14ac:dyDescent="0.25">
      <c r="A37" s="47" t="s">
        <v>225</v>
      </c>
      <c r="B37" s="147" t="s">
        <v>228</v>
      </c>
      <c r="C37" s="148"/>
      <c r="D37" s="63">
        <v>76000</v>
      </c>
      <c r="E37" s="75">
        <v>76000</v>
      </c>
      <c r="F37" s="59"/>
      <c r="G37" s="103"/>
    </row>
    <row r="38" spans="1:8" x14ac:dyDescent="0.25">
      <c r="A38" s="47" t="s">
        <v>225</v>
      </c>
      <c r="B38" s="147" t="s">
        <v>229</v>
      </c>
      <c r="C38" s="148"/>
      <c r="D38" s="63">
        <v>14000</v>
      </c>
      <c r="E38" s="75">
        <v>30782</v>
      </c>
      <c r="F38" s="59"/>
      <c r="G38" s="103"/>
      <c r="H38" s="58">
        <f>D35+D36+D37+D38</f>
        <v>228250</v>
      </c>
    </row>
    <row r="39" spans="1:8" x14ac:dyDescent="0.25">
      <c r="A39" s="47" t="s">
        <v>225</v>
      </c>
      <c r="B39" s="163" t="s">
        <v>280</v>
      </c>
      <c r="C39" s="164"/>
      <c r="D39" s="63"/>
      <c r="E39" s="75"/>
      <c r="F39" s="59">
        <v>157970</v>
      </c>
      <c r="G39" s="103">
        <f>(F39-H38)/H38</f>
        <v>-0.30790799561883897</v>
      </c>
    </row>
    <row r="40" spans="1:8" x14ac:dyDescent="0.25">
      <c r="A40" s="47" t="s">
        <v>81</v>
      </c>
      <c r="B40" s="147" t="s">
        <v>237</v>
      </c>
      <c r="C40" s="148"/>
      <c r="D40" s="63">
        <v>3600</v>
      </c>
      <c r="E40" s="75">
        <v>3600</v>
      </c>
      <c r="F40" s="59">
        <v>4600</v>
      </c>
      <c r="G40" s="103">
        <f t="shared" si="0"/>
        <v>0.27777777777777779</v>
      </c>
    </row>
    <row r="41" spans="1:8" x14ac:dyDescent="0.25">
      <c r="A41" s="48" t="s">
        <v>81</v>
      </c>
      <c r="B41" s="147" t="s">
        <v>236</v>
      </c>
      <c r="C41" s="148"/>
      <c r="D41" s="63">
        <v>11080</v>
      </c>
      <c r="E41" s="75">
        <v>11080</v>
      </c>
      <c r="F41" s="59">
        <v>14880</v>
      </c>
      <c r="G41" s="103">
        <f t="shared" si="0"/>
        <v>0.34296028880866425</v>
      </c>
    </row>
    <row r="42" spans="1:8" x14ac:dyDescent="0.25">
      <c r="A42" s="47" t="s">
        <v>81</v>
      </c>
      <c r="B42" s="147" t="s">
        <v>145</v>
      </c>
      <c r="C42" s="148"/>
      <c r="D42" s="63">
        <v>10100</v>
      </c>
      <c r="E42" s="75">
        <v>10100</v>
      </c>
      <c r="F42" s="59">
        <v>11580</v>
      </c>
      <c r="G42" s="103">
        <f t="shared" si="0"/>
        <v>0.14653465346534653</v>
      </c>
    </row>
    <row r="43" spans="1:8" x14ac:dyDescent="0.25">
      <c r="A43" s="48" t="s">
        <v>81</v>
      </c>
      <c r="B43" s="147" t="s">
        <v>230</v>
      </c>
      <c r="C43" s="148"/>
      <c r="D43" s="63">
        <v>5400</v>
      </c>
      <c r="E43" s="75">
        <v>5400</v>
      </c>
      <c r="F43" s="59">
        <v>5400</v>
      </c>
      <c r="G43" s="103">
        <f t="shared" si="0"/>
        <v>0</v>
      </c>
    </row>
    <row r="44" spans="1:8" x14ac:dyDescent="0.25">
      <c r="A44" s="48" t="s">
        <v>81</v>
      </c>
      <c r="B44" s="147" t="s">
        <v>231</v>
      </c>
      <c r="C44" s="148"/>
      <c r="D44" s="63">
        <v>3360</v>
      </c>
      <c r="E44" s="75">
        <v>3360</v>
      </c>
      <c r="F44" s="59">
        <v>3400</v>
      </c>
      <c r="G44" s="103">
        <f t="shared" si="0"/>
        <v>1.1904761904761904E-2</v>
      </c>
    </row>
    <row r="45" spans="1:8" x14ac:dyDescent="0.25">
      <c r="A45" s="48" t="s">
        <v>81</v>
      </c>
      <c r="B45" s="147" t="s">
        <v>281</v>
      </c>
      <c r="C45" s="148"/>
      <c r="D45" s="66"/>
      <c r="E45" s="75"/>
      <c r="F45" s="59">
        <v>1000</v>
      </c>
      <c r="G45" s="103"/>
    </row>
    <row r="46" spans="1:8" x14ac:dyDescent="0.25">
      <c r="A46" s="48" t="s">
        <v>81</v>
      </c>
      <c r="B46" s="106" t="s">
        <v>250</v>
      </c>
      <c r="C46" s="107"/>
      <c r="D46" s="66">
        <v>0</v>
      </c>
      <c r="E46" s="75">
        <v>20854</v>
      </c>
      <c r="F46" s="59"/>
      <c r="G46" s="103"/>
      <c r="H46" t="s">
        <v>282</v>
      </c>
    </row>
    <row r="47" spans="1:8" x14ac:dyDescent="0.25">
      <c r="A47" s="48" t="s">
        <v>81</v>
      </c>
      <c r="B47" s="106" t="s">
        <v>232</v>
      </c>
      <c r="C47" s="107"/>
      <c r="D47" s="66">
        <v>55510</v>
      </c>
      <c r="E47" s="75">
        <v>22510</v>
      </c>
      <c r="F47" s="59">
        <v>7720</v>
      </c>
      <c r="G47" s="103">
        <f t="shared" si="0"/>
        <v>-0.86092595928661497</v>
      </c>
    </row>
    <row r="48" spans="1:8" x14ac:dyDescent="0.25">
      <c r="A48" s="48" t="s">
        <v>81</v>
      </c>
      <c r="B48" s="106" t="s">
        <v>233</v>
      </c>
      <c r="C48" s="107"/>
      <c r="D48" s="66">
        <v>6250</v>
      </c>
      <c r="E48" s="75">
        <v>6250</v>
      </c>
      <c r="F48" s="59">
        <v>3120</v>
      </c>
      <c r="G48" s="103">
        <f t="shared" si="0"/>
        <v>-0.50080000000000002</v>
      </c>
    </row>
    <row r="49" spans="1:8" x14ac:dyDescent="0.25">
      <c r="A49" s="48" t="s">
        <v>81</v>
      </c>
      <c r="B49" s="106" t="s">
        <v>234</v>
      </c>
      <c r="C49" s="107"/>
      <c r="D49" s="66">
        <v>6000</v>
      </c>
      <c r="E49" s="75">
        <v>6000</v>
      </c>
      <c r="F49" s="59">
        <v>2000</v>
      </c>
      <c r="G49" s="103">
        <f t="shared" si="0"/>
        <v>-0.66666666666666663</v>
      </c>
    </row>
    <row r="50" spans="1:8" x14ac:dyDescent="0.25">
      <c r="A50" s="48" t="s">
        <v>81</v>
      </c>
      <c r="B50" s="106" t="s">
        <v>235</v>
      </c>
      <c r="C50" s="107"/>
      <c r="D50" s="66">
        <v>8600</v>
      </c>
      <c r="E50" s="75">
        <v>8600</v>
      </c>
      <c r="F50" s="59">
        <v>8790</v>
      </c>
      <c r="G50" s="103">
        <f t="shared" si="0"/>
        <v>2.2093023255813953E-2</v>
      </c>
    </row>
    <row r="51" spans="1:8" x14ac:dyDescent="0.25">
      <c r="A51" s="45" t="s">
        <v>146</v>
      </c>
      <c r="B51" s="165" t="s">
        <v>147</v>
      </c>
      <c r="C51" s="166"/>
      <c r="D51" s="61">
        <f>SUM(D52:D57)</f>
        <v>2171126</v>
      </c>
      <c r="E51" s="78">
        <f>SUM(E52:E57)</f>
        <v>2124421</v>
      </c>
      <c r="F51" s="114">
        <f>SUM(F52:F57)</f>
        <v>277408</v>
      </c>
      <c r="G51" s="103">
        <f t="shared" si="0"/>
        <v>-0.872228511841321</v>
      </c>
    </row>
    <row r="52" spans="1:8" x14ac:dyDescent="0.25">
      <c r="A52" s="46" t="s">
        <v>83</v>
      </c>
      <c r="B52" s="157" t="s">
        <v>82</v>
      </c>
      <c r="C52" s="158"/>
      <c r="D52" s="62">
        <v>2166126</v>
      </c>
      <c r="E52" s="74">
        <v>2119421</v>
      </c>
      <c r="F52" s="59"/>
      <c r="G52" s="103"/>
    </row>
    <row r="53" spans="1:8" x14ac:dyDescent="0.25">
      <c r="A53" s="47"/>
      <c r="B53" s="147" t="s">
        <v>283</v>
      </c>
      <c r="C53" s="148"/>
      <c r="D53" s="63"/>
      <c r="E53" s="75"/>
      <c r="F53" s="59">
        <v>89811</v>
      </c>
      <c r="G53" s="103"/>
    </row>
    <row r="54" spans="1:8" x14ac:dyDescent="0.25">
      <c r="A54" s="47"/>
      <c r="B54" s="147" t="s">
        <v>284</v>
      </c>
      <c r="C54" s="148"/>
      <c r="D54" s="63"/>
      <c r="E54" s="75"/>
      <c r="F54" s="59">
        <v>180000</v>
      </c>
      <c r="G54" s="103"/>
    </row>
    <row r="55" spans="1:8" x14ac:dyDescent="0.25">
      <c r="A55" s="47"/>
      <c r="B55" s="147" t="s">
        <v>285</v>
      </c>
      <c r="C55" s="148"/>
      <c r="D55" s="63"/>
      <c r="E55" s="75"/>
      <c r="F55" s="59">
        <v>1167</v>
      </c>
      <c r="G55" s="103"/>
    </row>
    <row r="56" spans="1:8" x14ac:dyDescent="0.25">
      <c r="A56" s="47" t="s">
        <v>84</v>
      </c>
      <c r="B56" s="108" t="s">
        <v>148</v>
      </c>
      <c r="C56" s="108"/>
      <c r="D56" s="63">
        <v>3160</v>
      </c>
      <c r="E56" s="75">
        <v>3160</v>
      </c>
      <c r="F56" s="59">
        <v>5430</v>
      </c>
      <c r="G56" s="103">
        <f t="shared" si="0"/>
        <v>0.71835443037974689</v>
      </c>
    </row>
    <row r="57" spans="1:8" x14ac:dyDescent="0.25">
      <c r="A57" s="50" t="s">
        <v>85</v>
      </c>
      <c r="B57" s="108" t="s">
        <v>149</v>
      </c>
      <c r="C57" s="108"/>
      <c r="D57" s="65">
        <v>1840</v>
      </c>
      <c r="E57" s="77">
        <v>1840</v>
      </c>
      <c r="F57" s="59">
        <v>1000</v>
      </c>
      <c r="G57" s="103">
        <f t="shared" si="0"/>
        <v>-0.45652173913043476</v>
      </c>
    </row>
    <row r="58" spans="1:8" x14ac:dyDescent="0.25">
      <c r="A58" s="45" t="s">
        <v>150</v>
      </c>
      <c r="B58" s="111" t="s">
        <v>151</v>
      </c>
      <c r="C58" s="111"/>
      <c r="D58" s="61">
        <f>SUM(D59:D100)</f>
        <v>1601307</v>
      </c>
      <c r="E58" s="78">
        <f>SUM(E59:E100)</f>
        <v>1797282</v>
      </c>
      <c r="F58" s="114">
        <f>SUM(F59:F100)</f>
        <v>1646611</v>
      </c>
      <c r="G58" s="103">
        <f t="shared" si="0"/>
        <v>2.8291889063121564E-2</v>
      </c>
    </row>
    <row r="59" spans="1:8" x14ac:dyDescent="0.25">
      <c r="A59" s="51" t="s">
        <v>161</v>
      </c>
      <c r="B59" s="108" t="s">
        <v>164</v>
      </c>
      <c r="C59" s="108"/>
      <c r="D59" s="62">
        <v>14300</v>
      </c>
      <c r="E59" s="74">
        <v>17700</v>
      </c>
      <c r="F59" s="59"/>
      <c r="G59" s="103">
        <f t="shared" si="0"/>
        <v>-1</v>
      </c>
    </row>
    <row r="60" spans="1:8" x14ac:dyDescent="0.25">
      <c r="A60" s="48" t="s">
        <v>86</v>
      </c>
      <c r="B60" s="151" t="s">
        <v>165</v>
      </c>
      <c r="C60" s="151"/>
      <c r="D60" s="63">
        <v>44780</v>
      </c>
      <c r="E60" s="75">
        <v>61830</v>
      </c>
      <c r="F60" s="59">
        <v>46780</v>
      </c>
      <c r="G60" s="103">
        <f t="shared" si="0"/>
        <v>4.4662795891022775E-2</v>
      </c>
    </row>
    <row r="61" spans="1:8" x14ac:dyDescent="0.25">
      <c r="A61" s="48" t="s">
        <v>86</v>
      </c>
      <c r="B61" s="151" t="s">
        <v>303</v>
      </c>
      <c r="C61" s="151"/>
      <c r="D61" s="63">
        <v>3000</v>
      </c>
      <c r="E61" s="75">
        <v>3000</v>
      </c>
      <c r="F61" s="59">
        <v>10500</v>
      </c>
      <c r="G61" s="103">
        <f t="shared" si="0"/>
        <v>2.5</v>
      </c>
    </row>
    <row r="62" spans="1:8" x14ac:dyDescent="0.25">
      <c r="A62" s="48" t="s">
        <v>86</v>
      </c>
      <c r="B62" s="151" t="s">
        <v>167</v>
      </c>
      <c r="C62" s="151"/>
      <c r="D62" s="67">
        <v>5000</v>
      </c>
      <c r="E62" s="79">
        <v>5630</v>
      </c>
      <c r="F62" s="59"/>
      <c r="G62" s="103"/>
    </row>
    <row r="63" spans="1:8" x14ac:dyDescent="0.25">
      <c r="A63" s="48" t="s">
        <v>86</v>
      </c>
      <c r="B63" s="154" t="s">
        <v>168</v>
      </c>
      <c r="C63" s="154"/>
      <c r="D63" s="67">
        <v>1300</v>
      </c>
      <c r="E63" s="79">
        <v>1300</v>
      </c>
      <c r="F63" s="59"/>
      <c r="G63" s="103"/>
    </row>
    <row r="64" spans="1:8" x14ac:dyDescent="0.25">
      <c r="A64" s="48" t="s">
        <v>86</v>
      </c>
      <c r="B64" s="154" t="s">
        <v>305</v>
      </c>
      <c r="C64" s="154"/>
      <c r="D64" s="67">
        <v>11613</v>
      </c>
      <c r="E64" s="79">
        <v>11613</v>
      </c>
      <c r="F64" s="59">
        <v>4817</v>
      </c>
      <c r="G64" s="103">
        <f t="shared" si="0"/>
        <v>-0.5852062343924912</v>
      </c>
      <c r="H64" t="s">
        <v>290</v>
      </c>
    </row>
    <row r="65" spans="1:8" x14ac:dyDescent="0.25">
      <c r="A65" s="48" t="s">
        <v>86</v>
      </c>
      <c r="B65" s="159" t="s">
        <v>286</v>
      </c>
      <c r="C65" s="160"/>
      <c r="D65" s="67"/>
      <c r="E65" s="79"/>
      <c r="F65" s="59">
        <v>39400</v>
      </c>
      <c r="G65" s="103"/>
    </row>
    <row r="66" spans="1:8" x14ac:dyDescent="0.25">
      <c r="A66" s="48" t="s">
        <v>86</v>
      </c>
      <c r="B66" s="154" t="s">
        <v>166</v>
      </c>
      <c r="C66" s="154"/>
      <c r="D66" s="63">
        <v>101685</v>
      </c>
      <c r="E66" s="75">
        <v>107385</v>
      </c>
      <c r="F66" s="59">
        <v>80190</v>
      </c>
      <c r="G66" s="103">
        <f t="shared" si="0"/>
        <v>-0.21138811034075822</v>
      </c>
    </row>
    <row r="67" spans="1:8" x14ac:dyDescent="0.25">
      <c r="A67" s="48" t="s">
        <v>162</v>
      </c>
      <c r="B67" s="108" t="s">
        <v>152</v>
      </c>
      <c r="C67" s="108"/>
      <c r="D67" s="63">
        <v>245228</v>
      </c>
      <c r="E67" s="75">
        <v>247228</v>
      </c>
      <c r="F67" s="59">
        <v>270294</v>
      </c>
      <c r="G67" s="103">
        <f t="shared" si="0"/>
        <v>0.10221508147519859</v>
      </c>
      <c r="H67" t="s">
        <v>287</v>
      </c>
    </row>
    <row r="68" spans="1:8" x14ac:dyDescent="0.25">
      <c r="A68" s="48" t="s">
        <v>87</v>
      </c>
      <c r="B68" s="151" t="s">
        <v>297</v>
      </c>
      <c r="C68" s="151"/>
      <c r="D68" s="63">
        <v>15000</v>
      </c>
      <c r="E68" s="75">
        <v>20973</v>
      </c>
      <c r="F68" s="59">
        <v>17058</v>
      </c>
      <c r="G68" s="103">
        <f t="shared" ref="G68:G132" si="1">(F68-D68)/D68</f>
        <v>0.13719999999999999</v>
      </c>
    </row>
    <row r="69" spans="1:8" x14ac:dyDescent="0.25">
      <c r="A69" s="48" t="s">
        <v>88</v>
      </c>
      <c r="B69" s="108" t="s">
        <v>89</v>
      </c>
      <c r="C69" s="108"/>
      <c r="D69" s="63">
        <v>83474</v>
      </c>
      <c r="E69" s="75">
        <v>96613</v>
      </c>
      <c r="F69" s="59">
        <v>76366</v>
      </c>
      <c r="G69" s="103">
        <f t="shared" si="1"/>
        <v>-8.5152262980089613E-2</v>
      </c>
    </row>
    <row r="70" spans="1:8" x14ac:dyDescent="0.25">
      <c r="A70" s="48" t="s">
        <v>88</v>
      </c>
      <c r="B70" s="151" t="s">
        <v>90</v>
      </c>
      <c r="C70" s="151"/>
      <c r="D70" s="63">
        <v>106506</v>
      </c>
      <c r="E70" s="75">
        <v>106506</v>
      </c>
      <c r="F70" s="59">
        <v>40560</v>
      </c>
      <c r="G70" s="103">
        <f t="shared" si="1"/>
        <v>-0.61917638442904621</v>
      </c>
    </row>
    <row r="71" spans="1:8" x14ac:dyDescent="0.25">
      <c r="A71" s="48" t="s">
        <v>88</v>
      </c>
      <c r="B71" s="151" t="s">
        <v>239</v>
      </c>
      <c r="C71" s="151"/>
      <c r="D71" s="63">
        <v>60760</v>
      </c>
      <c r="E71" s="75">
        <v>103151</v>
      </c>
      <c r="F71" s="59">
        <v>78857</v>
      </c>
      <c r="G71" s="103">
        <f t="shared" si="1"/>
        <v>0.29784397630019749</v>
      </c>
    </row>
    <row r="72" spans="1:8" x14ac:dyDescent="0.25">
      <c r="A72" s="47" t="s">
        <v>91</v>
      </c>
      <c r="B72" s="151" t="s">
        <v>288</v>
      </c>
      <c r="C72" s="151"/>
      <c r="D72" s="63">
        <v>39810</v>
      </c>
      <c r="E72" s="75">
        <v>41140</v>
      </c>
      <c r="F72" s="59">
        <v>72539</v>
      </c>
      <c r="G72" s="103">
        <f t="shared" si="1"/>
        <v>0.82213011806078873</v>
      </c>
    </row>
    <row r="73" spans="1:8" x14ac:dyDescent="0.25">
      <c r="A73" s="47" t="s">
        <v>91</v>
      </c>
      <c r="B73" s="151" t="s">
        <v>169</v>
      </c>
      <c r="C73" s="151"/>
      <c r="D73" s="63">
        <v>21825</v>
      </c>
      <c r="E73" s="75">
        <v>21825</v>
      </c>
      <c r="F73" s="59"/>
      <c r="G73" s="103">
        <f t="shared" si="1"/>
        <v>-1</v>
      </c>
    </row>
    <row r="74" spans="1:8" x14ac:dyDescent="0.25">
      <c r="A74" s="47" t="s">
        <v>91</v>
      </c>
      <c r="B74" s="151" t="s">
        <v>170</v>
      </c>
      <c r="C74" s="151"/>
      <c r="D74" s="63">
        <v>28000</v>
      </c>
      <c r="E74" s="75">
        <v>28000</v>
      </c>
      <c r="F74" s="59"/>
      <c r="G74" s="103">
        <f t="shared" si="1"/>
        <v>-1</v>
      </c>
    </row>
    <row r="75" spans="1:8" x14ac:dyDescent="0.25">
      <c r="A75" s="47" t="s">
        <v>91</v>
      </c>
      <c r="B75" s="151" t="s">
        <v>244</v>
      </c>
      <c r="C75" s="151"/>
      <c r="D75" s="63">
        <v>0</v>
      </c>
      <c r="E75" s="75">
        <v>2487</v>
      </c>
      <c r="F75" s="59"/>
      <c r="G75" s="103"/>
    </row>
    <row r="76" spans="1:8" x14ac:dyDescent="0.25">
      <c r="A76" s="47" t="s">
        <v>91</v>
      </c>
      <c r="B76" s="108" t="s">
        <v>245</v>
      </c>
      <c r="C76" s="108"/>
      <c r="D76" s="63">
        <v>0</v>
      </c>
      <c r="E76" s="75">
        <v>13200</v>
      </c>
      <c r="F76" s="59">
        <v>50000</v>
      </c>
      <c r="G76" s="103">
        <f>(F76-E76)/E76</f>
        <v>2.7878787878787881</v>
      </c>
    </row>
    <row r="77" spans="1:8" x14ac:dyDescent="0.25">
      <c r="A77" s="48" t="s">
        <v>163</v>
      </c>
      <c r="B77" s="108" t="s">
        <v>92</v>
      </c>
      <c r="C77" s="108"/>
      <c r="D77" s="63">
        <v>44920</v>
      </c>
      <c r="E77" s="75">
        <v>45747</v>
      </c>
      <c r="F77" s="59">
        <v>45742</v>
      </c>
      <c r="G77" s="103">
        <f t="shared" si="1"/>
        <v>1.8299198575244879E-2</v>
      </c>
    </row>
    <row r="78" spans="1:8" x14ac:dyDescent="0.25">
      <c r="A78" s="48" t="s">
        <v>163</v>
      </c>
      <c r="B78" s="108" t="s">
        <v>93</v>
      </c>
      <c r="C78" s="108"/>
      <c r="D78" s="63">
        <v>13124</v>
      </c>
      <c r="E78" s="75">
        <v>14256</v>
      </c>
      <c r="F78" s="59">
        <v>12240</v>
      </c>
      <c r="G78" s="103">
        <f t="shared" si="1"/>
        <v>-6.7357512953367879E-2</v>
      </c>
    </row>
    <row r="79" spans="1:8" x14ac:dyDescent="0.25">
      <c r="A79" s="48" t="s">
        <v>163</v>
      </c>
      <c r="B79" s="154" t="s">
        <v>246</v>
      </c>
      <c r="C79" s="154"/>
      <c r="D79" s="63">
        <v>55231</v>
      </c>
      <c r="E79" s="75">
        <v>62647</v>
      </c>
      <c r="F79" s="59">
        <v>58590</v>
      </c>
      <c r="G79" s="103">
        <f t="shared" si="1"/>
        <v>6.0817294635259186E-2</v>
      </c>
    </row>
    <row r="80" spans="1:8" x14ac:dyDescent="0.25">
      <c r="A80" s="48" t="s">
        <v>163</v>
      </c>
      <c r="B80" s="154" t="s">
        <v>171</v>
      </c>
      <c r="C80" s="154"/>
      <c r="D80" s="63">
        <v>22247</v>
      </c>
      <c r="E80" s="75">
        <v>23664</v>
      </c>
      <c r="F80" s="59">
        <v>22844</v>
      </c>
      <c r="G80" s="103">
        <f t="shared" si="1"/>
        <v>2.6835078887040949E-2</v>
      </c>
    </row>
    <row r="81" spans="1:8" x14ac:dyDescent="0.25">
      <c r="A81" s="48" t="s">
        <v>163</v>
      </c>
      <c r="B81" s="154" t="s">
        <v>94</v>
      </c>
      <c r="C81" s="154"/>
      <c r="D81" s="63">
        <v>19911</v>
      </c>
      <c r="E81" s="75">
        <v>21424</v>
      </c>
      <c r="F81" s="59">
        <v>20141</v>
      </c>
      <c r="G81" s="103">
        <f t="shared" si="1"/>
        <v>1.1551403746672694E-2</v>
      </c>
    </row>
    <row r="82" spans="1:8" x14ac:dyDescent="0.25">
      <c r="A82" s="48" t="s">
        <v>163</v>
      </c>
      <c r="B82" s="154" t="s">
        <v>172</v>
      </c>
      <c r="C82" s="154"/>
      <c r="D82" s="63">
        <v>22206</v>
      </c>
      <c r="E82" s="75">
        <v>23388</v>
      </c>
      <c r="F82" s="59">
        <v>21862</v>
      </c>
      <c r="G82" s="103">
        <f t="shared" si="1"/>
        <v>-1.5491308655318382E-2</v>
      </c>
    </row>
    <row r="83" spans="1:8" x14ac:dyDescent="0.25">
      <c r="A83" s="47" t="s">
        <v>95</v>
      </c>
      <c r="B83" s="52" t="s">
        <v>173</v>
      </c>
      <c r="C83" s="108"/>
      <c r="D83" s="63">
        <v>44220</v>
      </c>
      <c r="E83" s="75">
        <v>44220</v>
      </c>
      <c r="F83" s="59">
        <v>38052</v>
      </c>
      <c r="G83" s="103">
        <f t="shared" si="1"/>
        <v>-0.1394843962008141</v>
      </c>
    </row>
    <row r="84" spans="1:8" x14ac:dyDescent="0.25">
      <c r="A84" s="47" t="s">
        <v>95</v>
      </c>
      <c r="B84" s="168" t="s">
        <v>99</v>
      </c>
      <c r="C84" s="168"/>
      <c r="D84" s="63">
        <v>56868</v>
      </c>
      <c r="E84" s="75">
        <v>71102</v>
      </c>
      <c r="F84" s="59">
        <v>45484</v>
      </c>
      <c r="G84" s="103">
        <f t="shared" si="1"/>
        <v>-0.20018287965112189</v>
      </c>
    </row>
    <row r="85" spans="1:8" x14ac:dyDescent="0.25">
      <c r="A85" s="47" t="s">
        <v>95</v>
      </c>
      <c r="B85" s="151" t="s">
        <v>100</v>
      </c>
      <c r="C85" s="151"/>
      <c r="D85" s="63">
        <v>32083</v>
      </c>
      <c r="E85" s="75">
        <v>32083</v>
      </c>
      <c r="F85" s="59">
        <v>32650</v>
      </c>
      <c r="G85" s="103">
        <f t="shared" si="1"/>
        <v>1.7672910887385842E-2</v>
      </c>
    </row>
    <row r="86" spans="1:8" x14ac:dyDescent="0.25">
      <c r="A86" s="47" t="s">
        <v>95</v>
      </c>
      <c r="B86" s="151" t="s">
        <v>98</v>
      </c>
      <c r="C86" s="151"/>
      <c r="D86" s="67">
        <v>88385</v>
      </c>
      <c r="E86" s="79">
        <v>81285</v>
      </c>
      <c r="F86" s="59">
        <v>103307</v>
      </c>
      <c r="G86" s="103">
        <f t="shared" si="1"/>
        <v>0.16882955252588108</v>
      </c>
    </row>
    <row r="87" spans="1:8" x14ac:dyDescent="0.25">
      <c r="A87" s="47" t="s">
        <v>95</v>
      </c>
      <c r="B87" s="151" t="s">
        <v>97</v>
      </c>
      <c r="C87" s="151"/>
      <c r="D87" s="63">
        <v>142345</v>
      </c>
      <c r="E87" s="75">
        <v>192191</v>
      </c>
      <c r="F87" s="59">
        <v>163615</v>
      </c>
      <c r="G87" s="103">
        <f t="shared" si="1"/>
        <v>0.14942569110260284</v>
      </c>
    </row>
    <row r="88" spans="1:8" x14ac:dyDescent="0.25">
      <c r="A88" s="47" t="s">
        <v>95</v>
      </c>
      <c r="B88" s="151" t="s">
        <v>174</v>
      </c>
      <c r="C88" s="151"/>
      <c r="D88" s="63">
        <v>19666</v>
      </c>
      <c r="E88" s="75">
        <v>19936</v>
      </c>
      <c r="F88" s="59">
        <v>20576</v>
      </c>
      <c r="G88" s="103">
        <f t="shared" si="1"/>
        <v>4.6272755008644362E-2</v>
      </c>
    </row>
    <row r="89" spans="1:8" x14ac:dyDescent="0.25">
      <c r="A89" s="47" t="s">
        <v>95</v>
      </c>
      <c r="B89" s="151" t="s">
        <v>175</v>
      </c>
      <c r="C89" s="151"/>
      <c r="D89" s="63">
        <v>25699</v>
      </c>
      <c r="E89" s="75">
        <v>30225</v>
      </c>
      <c r="F89" s="59">
        <v>26811</v>
      </c>
      <c r="G89" s="103">
        <f t="shared" si="1"/>
        <v>4.3270166154325072E-2</v>
      </c>
    </row>
    <row r="90" spans="1:8" x14ac:dyDescent="0.25">
      <c r="A90" s="47" t="s">
        <v>95</v>
      </c>
      <c r="B90" s="151" t="s">
        <v>176</v>
      </c>
      <c r="C90" s="151"/>
      <c r="D90" s="63">
        <v>24788</v>
      </c>
      <c r="E90" s="75">
        <v>33994</v>
      </c>
      <c r="F90" s="59">
        <v>25782</v>
      </c>
      <c r="G90" s="103">
        <f t="shared" si="1"/>
        <v>4.010004841052122E-2</v>
      </c>
    </row>
    <row r="91" spans="1:8" x14ac:dyDescent="0.25">
      <c r="A91" s="47" t="s">
        <v>95</v>
      </c>
      <c r="B91" s="151" t="s">
        <v>96</v>
      </c>
      <c r="C91" s="151"/>
      <c r="D91" s="63">
        <v>148399</v>
      </c>
      <c r="E91" s="75">
        <v>151263</v>
      </c>
      <c r="F91" s="59">
        <v>158701</v>
      </c>
      <c r="G91" s="103">
        <f t="shared" si="1"/>
        <v>6.9420952971381206E-2</v>
      </c>
      <c r="H91" t="s">
        <v>289</v>
      </c>
    </row>
    <row r="92" spans="1:8" x14ac:dyDescent="0.25">
      <c r="A92" s="47" t="s">
        <v>95</v>
      </c>
      <c r="B92" s="151" t="s">
        <v>177</v>
      </c>
      <c r="C92" s="151"/>
      <c r="D92" s="63">
        <v>9000</v>
      </c>
      <c r="E92" s="75">
        <v>9000</v>
      </c>
      <c r="F92" s="59">
        <v>9000</v>
      </c>
      <c r="G92" s="103">
        <f t="shared" si="1"/>
        <v>0</v>
      </c>
    </row>
    <row r="93" spans="1:8" x14ac:dyDescent="0.25">
      <c r="A93" s="47" t="s">
        <v>101</v>
      </c>
      <c r="B93" s="108" t="s">
        <v>178</v>
      </c>
      <c r="C93" s="108"/>
      <c r="D93" s="63">
        <v>850</v>
      </c>
      <c r="E93" s="75">
        <v>4679</v>
      </c>
      <c r="F93" s="59">
        <v>3577</v>
      </c>
      <c r="G93" s="103">
        <f t="shared" si="1"/>
        <v>3.2082352941176469</v>
      </c>
    </row>
    <row r="94" spans="1:8" x14ac:dyDescent="0.25">
      <c r="A94" s="47" t="s">
        <v>101</v>
      </c>
      <c r="B94" s="154" t="s">
        <v>179</v>
      </c>
      <c r="C94" s="154"/>
      <c r="D94" s="63">
        <v>3000</v>
      </c>
      <c r="E94" s="75">
        <v>3000</v>
      </c>
      <c r="F94" s="59">
        <v>3000</v>
      </c>
      <c r="G94" s="103">
        <f t="shared" si="1"/>
        <v>0</v>
      </c>
    </row>
    <row r="95" spans="1:8" x14ac:dyDescent="0.25">
      <c r="A95" s="47" t="s">
        <v>101</v>
      </c>
      <c r="B95" s="154" t="s">
        <v>180</v>
      </c>
      <c r="C95" s="154"/>
      <c r="D95" s="63">
        <v>500</v>
      </c>
      <c r="E95" s="75">
        <v>500</v>
      </c>
      <c r="F95" s="59">
        <v>8268</v>
      </c>
      <c r="G95" s="103">
        <f t="shared" si="1"/>
        <v>15.536</v>
      </c>
    </row>
    <row r="96" spans="1:8" x14ac:dyDescent="0.25">
      <c r="A96" s="47" t="s">
        <v>101</v>
      </c>
      <c r="B96" s="154" t="s">
        <v>181</v>
      </c>
      <c r="C96" s="154"/>
      <c r="D96" s="63">
        <v>14394</v>
      </c>
      <c r="E96" s="75">
        <v>14394</v>
      </c>
      <c r="F96" s="59">
        <v>14481</v>
      </c>
      <c r="G96" s="103">
        <f t="shared" si="1"/>
        <v>6.0441850771154647E-3</v>
      </c>
    </row>
    <row r="97" spans="1:7" x14ac:dyDescent="0.25">
      <c r="A97" s="47" t="s">
        <v>102</v>
      </c>
      <c r="B97" s="151" t="s">
        <v>182</v>
      </c>
      <c r="C97" s="151"/>
      <c r="D97" s="63">
        <v>26103</v>
      </c>
      <c r="E97" s="75">
        <v>26103</v>
      </c>
      <c r="F97" s="59">
        <v>22527</v>
      </c>
      <c r="G97" s="103">
        <f t="shared" si="1"/>
        <v>-0.13699574761521663</v>
      </c>
    </row>
    <row r="98" spans="1:7" x14ac:dyDescent="0.25">
      <c r="A98" s="48" t="s">
        <v>103</v>
      </c>
      <c r="B98" s="151" t="s">
        <v>104</v>
      </c>
      <c r="C98" s="151"/>
      <c r="D98" s="63">
        <v>2000</v>
      </c>
      <c r="E98" s="75">
        <v>2000</v>
      </c>
      <c r="F98" s="59">
        <v>2000</v>
      </c>
      <c r="G98" s="103">
        <f t="shared" si="1"/>
        <v>0</v>
      </c>
    </row>
    <row r="99" spans="1:7" x14ac:dyDescent="0.25">
      <c r="A99" s="48" t="s">
        <v>105</v>
      </c>
      <c r="B99" s="151" t="s">
        <v>106</v>
      </c>
      <c r="C99" s="151"/>
      <c r="D99" s="63">
        <v>2487</v>
      </c>
      <c r="E99" s="75">
        <v>0</v>
      </c>
      <c r="F99" s="59">
        <v>0</v>
      </c>
      <c r="G99" s="103"/>
    </row>
    <row r="100" spans="1:7" x14ac:dyDescent="0.25">
      <c r="A100" s="49" t="s">
        <v>105</v>
      </c>
      <c r="B100" s="154" t="s">
        <v>183</v>
      </c>
      <c r="C100" s="154"/>
      <c r="D100" s="65">
        <v>600</v>
      </c>
      <c r="E100" s="77">
        <v>600</v>
      </c>
      <c r="F100" s="59">
        <v>0</v>
      </c>
      <c r="G100" s="103"/>
    </row>
    <row r="101" spans="1:7" x14ac:dyDescent="0.25">
      <c r="A101" s="45" t="s">
        <v>153</v>
      </c>
      <c r="B101" s="167" t="s">
        <v>154</v>
      </c>
      <c r="C101" s="167"/>
      <c r="D101" s="61">
        <f>SUM(D102:D134)</f>
        <v>5660053</v>
      </c>
      <c r="E101" s="78">
        <f>SUM(E102:E134)</f>
        <v>5586945</v>
      </c>
      <c r="F101" s="114">
        <f>SUM(F102:F134)</f>
        <v>5589628</v>
      </c>
      <c r="G101" s="103">
        <f t="shared" si="1"/>
        <v>-1.2442462994604468E-2</v>
      </c>
    </row>
    <row r="102" spans="1:7" x14ac:dyDescent="0.25">
      <c r="A102" s="46" t="s">
        <v>107</v>
      </c>
      <c r="B102" s="108" t="s">
        <v>108</v>
      </c>
      <c r="C102" s="108"/>
      <c r="D102" s="62">
        <v>265008</v>
      </c>
      <c r="E102" s="74">
        <v>272363</v>
      </c>
      <c r="F102" s="59">
        <v>295991</v>
      </c>
      <c r="G102" s="103">
        <f t="shared" si="1"/>
        <v>0.11691345166938356</v>
      </c>
    </row>
    <row r="103" spans="1:7" x14ac:dyDescent="0.25">
      <c r="A103" s="47" t="s">
        <v>107</v>
      </c>
      <c r="B103" s="147" t="s">
        <v>184</v>
      </c>
      <c r="C103" s="148"/>
      <c r="D103" s="63">
        <v>455386</v>
      </c>
      <c r="E103" s="75">
        <v>461711</v>
      </c>
      <c r="F103" s="59">
        <v>521468</v>
      </c>
      <c r="G103" s="103">
        <f t="shared" si="1"/>
        <v>0.14511205878090236</v>
      </c>
    </row>
    <row r="104" spans="1:7" x14ac:dyDescent="0.25">
      <c r="A104" s="47" t="s">
        <v>107</v>
      </c>
      <c r="B104" s="147" t="s">
        <v>109</v>
      </c>
      <c r="C104" s="148"/>
      <c r="D104" s="63">
        <v>107499</v>
      </c>
      <c r="E104" s="75">
        <v>107499</v>
      </c>
      <c r="F104" s="59">
        <v>145313</v>
      </c>
      <c r="G104" s="103">
        <f t="shared" si="1"/>
        <v>0.35176141173406267</v>
      </c>
    </row>
    <row r="105" spans="1:7" x14ac:dyDescent="0.25">
      <c r="A105" s="47" t="s">
        <v>107</v>
      </c>
      <c r="B105" s="147" t="s">
        <v>185</v>
      </c>
      <c r="C105" s="148"/>
      <c r="D105" s="63">
        <v>73442</v>
      </c>
      <c r="E105" s="75">
        <v>73442</v>
      </c>
      <c r="F105" s="59">
        <v>80227</v>
      </c>
      <c r="G105" s="103">
        <f t="shared" si="1"/>
        <v>9.238582827265053E-2</v>
      </c>
    </row>
    <row r="106" spans="1:7" x14ac:dyDescent="0.25">
      <c r="A106" s="47" t="s">
        <v>107</v>
      </c>
      <c r="B106" s="147" t="s">
        <v>186</v>
      </c>
      <c r="C106" s="148"/>
      <c r="D106" s="63">
        <v>72320</v>
      </c>
      <c r="E106" s="75">
        <v>79120</v>
      </c>
      <c r="F106" s="59">
        <v>85401</v>
      </c>
      <c r="G106" s="103">
        <f t="shared" si="1"/>
        <v>0.18087665929203539</v>
      </c>
    </row>
    <row r="107" spans="1:7" x14ac:dyDescent="0.25">
      <c r="A107" s="47" t="s">
        <v>107</v>
      </c>
      <c r="B107" s="108" t="s">
        <v>155</v>
      </c>
      <c r="C107" s="108"/>
      <c r="D107" s="63">
        <v>59620</v>
      </c>
      <c r="E107" s="75">
        <v>69611</v>
      </c>
      <c r="F107" s="59">
        <v>87200</v>
      </c>
      <c r="G107" s="103">
        <f t="shared" si="1"/>
        <v>0.46259644414625967</v>
      </c>
    </row>
    <row r="108" spans="1:7" x14ac:dyDescent="0.25">
      <c r="A108" s="48" t="s">
        <v>110</v>
      </c>
      <c r="B108" s="147" t="s">
        <v>111</v>
      </c>
      <c r="C108" s="148"/>
      <c r="D108" s="63">
        <v>558067</v>
      </c>
      <c r="E108" s="75">
        <v>564528</v>
      </c>
      <c r="F108" s="59">
        <v>564922</v>
      </c>
      <c r="G108" s="103">
        <f t="shared" si="1"/>
        <v>1.2283471339462825E-2</v>
      </c>
    </row>
    <row r="109" spans="1:7" x14ac:dyDescent="0.25">
      <c r="A109" s="48" t="s">
        <v>110</v>
      </c>
      <c r="B109" s="147" t="s">
        <v>187</v>
      </c>
      <c r="C109" s="148"/>
      <c r="D109" s="63">
        <v>274124</v>
      </c>
      <c r="E109" s="75">
        <v>274124</v>
      </c>
      <c r="F109" s="59">
        <v>312351</v>
      </c>
      <c r="G109" s="103">
        <f t="shared" si="1"/>
        <v>0.13945148910711941</v>
      </c>
    </row>
    <row r="110" spans="1:7" x14ac:dyDescent="0.25">
      <c r="A110" s="48" t="s">
        <v>110</v>
      </c>
      <c r="B110" s="147" t="s">
        <v>291</v>
      </c>
      <c r="C110" s="148"/>
      <c r="D110" s="63">
        <v>52228</v>
      </c>
      <c r="E110" s="75">
        <v>48228</v>
      </c>
      <c r="F110" s="59">
        <v>92000</v>
      </c>
      <c r="G110" s="103">
        <f t="shared" si="1"/>
        <v>0.76150723749712801</v>
      </c>
    </row>
    <row r="111" spans="1:7" x14ac:dyDescent="0.25">
      <c r="A111" s="47" t="s">
        <v>112</v>
      </c>
      <c r="B111" s="108" t="s">
        <v>188</v>
      </c>
      <c r="C111" s="108"/>
      <c r="D111" s="63">
        <v>982718</v>
      </c>
      <c r="E111" s="75">
        <v>986552</v>
      </c>
      <c r="F111" s="59">
        <v>1063065</v>
      </c>
      <c r="G111" s="103">
        <f t="shared" si="1"/>
        <v>8.1759975903565416E-2</v>
      </c>
    </row>
    <row r="112" spans="1:7" x14ac:dyDescent="0.25">
      <c r="A112" s="47" t="s">
        <v>112</v>
      </c>
      <c r="B112" s="147" t="s">
        <v>189</v>
      </c>
      <c r="C112" s="148"/>
      <c r="D112" s="63">
        <v>1722573</v>
      </c>
      <c r="E112" s="75">
        <v>1686881</v>
      </c>
      <c r="F112" s="59">
        <v>1389464</v>
      </c>
      <c r="G112" s="103">
        <f t="shared" si="1"/>
        <v>-0.19337874214909906</v>
      </c>
    </row>
    <row r="113" spans="1:8" x14ac:dyDescent="0.25">
      <c r="A113" s="47" t="s">
        <v>112</v>
      </c>
      <c r="B113" s="108" t="s">
        <v>156</v>
      </c>
      <c r="C113" s="108"/>
      <c r="D113" s="68">
        <v>23528</v>
      </c>
      <c r="E113" s="80">
        <v>23528</v>
      </c>
      <c r="F113" s="59"/>
      <c r="G113" s="103"/>
    </row>
    <row r="114" spans="1:8" ht="14.45" customHeight="1" x14ac:dyDescent="0.25">
      <c r="A114" s="48" t="s">
        <v>113</v>
      </c>
      <c r="B114" s="169" t="s">
        <v>114</v>
      </c>
      <c r="C114" s="170"/>
      <c r="D114" s="63">
        <v>2000</v>
      </c>
      <c r="E114" s="75">
        <v>2000</v>
      </c>
      <c r="F114" s="59"/>
      <c r="G114" s="103"/>
    </row>
    <row r="115" spans="1:8" x14ac:dyDescent="0.25">
      <c r="A115" s="47" t="s">
        <v>115</v>
      </c>
      <c r="B115" s="108" t="s">
        <v>116</v>
      </c>
      <c r="C115" s="108"/>
      <c r="D115" s="63">
        <v>53180</v>
      </c>
      <c r="E115" s="75">
        <v>53180</v>
      </c>
      <c r="F115" s="59">
        <v>50675</v>
      </c>
      <c r="G115" s="103">
        <f t="shared" si="1"/>
        <v>-4.7104174501692367E-2</v>
      </c>
    </row>
    <row r="116" spans="1:8" x14ac:dyDescent="0.25">
      <c r="A116" s="48" t="s">
        <v>115</v>
      </c>
      <c r="B116" s="147" t="s">
        <v>190</v>
      </c>
      <c r="C116" s="148"/>
      <c r="D116" s="63">
        <v>8500</v>
      </c>
      <c r="E116" s="75">
        <v>0</v>
      </c>
      <c r="F116" s="59"/>
      <c r="G116" s="103"/>
    </row>
    <row r="117" spans="1:8" x14ac:dyDescent="0.25">
      <c r="A117" s="47" t="s">
        <v>117</v>
      </c>
      <c r="B117" s="108" t="s">
        <v>118</v>
      </c>
      <c r="C117" s="108"/>
      <c r="D117" s="63">
        <v>163663</v>
      </c>
      <c r="E117" s="75">
        <v>164503</v>
      </c>
      <c r="F117" s="59">
        <v>159523</v>
      </c>
      <c r="G117" s="103">
        <f t="shared" si="1"/>
        <v>-2.5295882392477223E-2</v>
      </c>
    </row>
    <row r="118" spans="1:8" x14ac:dyDescent="0.25">
      <c r="A118" s="47" t="s">
        <v>117</v>
      </c>
      <c r="B118" s="147" t="s">
        <v>119</v>
      </c>
      <c r="C118" s="148"/>
      <c r="D118" s="63">
        <v>159917</v>
      </c>
      <c r="E118" s="75">
        <v>175518</v>
      </c>
      <c r="F118" s="59">
        <v>189802</v>
      </c>
      <c r="G118" s="103">
        <f t="shared" si="1"/>
        <v>0.18687819306265124</v>
      </c>
    </row>
    <row r="119" spans="1:8" x14ac:dyDescent="0.25">
      <c r="A119" s="53" t="s">
        <v>117</v>
      </c>
      <c r="B119" s="147" t="s">
        <v>191</v>
      </c>
      <c r="C119" s="148"/>
      <c r="D119" s="63">
        <v>11705</v>
      </c>
      <c r="E119" s="75">
        <v>11705</v>
      </c>
      <c r="F119" s="59">
        <v>15071</v>
      </c>
      <c r="G119" s="103"/>
    </row>
    <row r="120" spans="1:8" x14ac:dyDescent="0.25">
      <c r="A120" s="47" t="s">
        <v>117</v>
      </c>
      <c r="B120" s="147" t="s">
        <v>192</v>
      </c>
      <c r="C120" s="148"/>
      <c r="D120" s="63">
        <v>109925</v>
      </c>
      <c r="E120" s="75">
        <v>19902</v>
      </c>
      <c r="F120" s="59">
        <v>23840</v>
      </c>
      <c r="G120" s="103">
        <f t="shared" si="1"/>
        <v>-0.7831248578576302</v>
      </c>
      <c r="H120" t="s">
        <v>299</v>
      </c>
    </row>
    <row r="121" spans="1:8" ht="16.5" customHeight="1" x14ac:dyDescent="0.25">
      <c r="A121" s="47" t="s">
        <v>117</v>
      </c>
      <c r="B121" s="147" t="s">
        <v>193</v>
      </c>
      <c r="C121" s="148"/>
      <c r="D121" s="63">
        <v>91057</v>
      </c>
      <c r="E121" s="75">
        <v>91057</v>
      </c>
      <c r="F121" s="59">
        <v>60500</v>
      </c>
      <c r="G121" s="103"/>
    </row>
    <row r="122" spans="1:8" ht="16.5" customHeight="1" x14ac:dyDescent="0.25">
      <c r="A122" s="48" t="s">
        <v>117</v>
      </c>
      <c r="B122" s="147" t="s">
        <v>306</v>
      </c>
      <c r="C122" s="148"/>
      <c r="D122" s="63"/>
      <c r="E122" s="75"/>
      <c r="F122" s="59">
        <v>2650</v>
      </c>
      <c r="G122" s="103"/>
    </row>
    <row r="123" spans="1:8" x14ac:dyDescent="0.25">
      <c r="A123" s="47" t="s">
        <v>117</v>
      </c>
      <c r="B123" s="147" t="s">
        <v>298</v>
      </c>
      <c r="C123" s="148"/>
      <c r="D123" s="63"/>
      <c r="E123" s="75"/>
      <c r="F123" s="59">
        <v>18000</v>
      </c>
      <c r="G123" s="103"/>
    </row>
    <row r="124" spans="1:8" x14ac:dyDescent="0.25">
      <c r="A124" s="47" t="s">
        <v>120</v>
      </c>
      <c r="B124" s="108" t="s">
        <v>194</v>
      </c>
      <c r="C124" s="108"/>
      <c r="D124" s="63">
        <v>25920</v>
      </c>
      <c r="E124" s="75">
        <v>25920</v>
      </c>
      <c r="F124" s="59"/>
      <c r="G124" s="103"/>
    </row>
    <row r="125" spans="1:8" x14ac:dyDescent="0.25">
      <c r="A125" s="47" t="s">
        <v>120</v>
      </c>
      <c r="B125" s="147" t="s">
        <v>195</v>
      </c>
      <c r="C125" s="148"/>
      <c r="D125" s="63">
        <v>53932</v>
      </c>
      <c r="E125" s="75">
        <v>53932</v>
      </c>
      <c r="F125" s="59"/>
      <c r="G125" s="103"/>
    </row>
    <row r="126" spans="1:8" x14ac:dyDescent="0.25">
      <c r="A126" s="47" t="s">
        <v>120</v>
      </c>
      <c r="B126" s="147" t="s">
        <v>196</v>
      </c>
      <c r="C126" s="148"/>
      <c r="D126" s="69">
        <v>26000</v>
      </c>
      <c r="E126" s="79">
        <v>26000</v>
      </c>
      <c r="F126" s="59"/>
      <c r="G126" s="103"/>
    </row>
    <row r="127" spans="1:8" x14ac:dyDescent="0.25">
      <c r="A127" s="47" t="s">
        <v>120</v>
      </c>
      <c r="B127" s="147" t="s">
        <v>197</v>
      </c>
      <c r="C127" s="148"/>
      <c r="D127" s="63">
        <v>2000</v>
      </c>
      <c r="E127" s="75">
        <v>2000</v>
      </c>
      <c r="F127" s="59"/>
      <c r="G127" s="103"/>
      <c r="H127" s="58">
        <f>D124+D125+D126+D127</f>
        <v>107852</v>
      </c>
    </row>
    <row r="128" spans="1:8" x14ac:dyDescent="0.25">
      <c r="A128" s="47" t="s">
        <v>120</v>
      </c>
      <c r="B128" s="147" t="s">
        <v>292</v>
      </c>
      <c r="C128" s="148"/>
      <c r="D128" s="63"/>
      <c r="E128" s="75"/>
      <c r="F128" s="59">
        <v>95000</v>
      </c>
      <c r="G128" s="103">
        <f>(F128-H127)/H127</f>
        <v>-0.11916329785261284</v>
      </c>
    </row>
    <row r="129" spans="1:8" x14ac:dyDescent="0.25">
      <c r="A129" s="47" t="s">
        <v>121</v>
      </c>
      <c r="B129" s="147" t="s">
        <v>198</v>
      </c>
      <c r="C129" s="148"/>
      <c r="D129" s="63">
        <v>117144</v>
      </c>
      <c r="E129" s="75">
        <v>117553</v>
      </c>
      <c r="F129" s="59">
        <v>109390</v>
      </c>
      <c r="G129" s="103">
        <f t="shared" si="1"/>
        <v>-6.6192037150857058E-2</v>
      </c>
    </row>
    <row r="130" spans="1:8" x14ac:dyDescent="0.25">
      <c r="A130" s="47" t="s">
        <v>121</v>
      </c>
      <c r="B130" s="147" t="s">
        <v>199</v>
      </c>
      <c r="C130" s="148"/>
      <c r="D130" s="63">
        <v>101130</v>
      </c>
      <c r="E130" s="75">
        <v>102366</v>
      </c>
      <c r="F130" s="59">
        <v>106482</v>
      </c>
      <c r="G130" s="103">
        <f t="shared" si="1"/>
        <v>5.2921981607831507E-2</v>
      </c>
    </row>
    <row r="131" spans="1:8" x14ac:dyDescent="0.25">
      <c r="A131" s="47" t="s">
        <v>121</v>
      </c>
      <c r="B131" s="147" t="s">
        <v>200</v>
      </c>
      <c r="C131" s="148"/>
      <c r="D131" s="63">
        <v>22875</v>
      </c>
      <c r="E131" s="75">
        <v>24130</v>
      </c>
      <c r="F131" s="59">
        <v>44412</v>
      </c>
      <c r="G131" s="103">
        <f t="shared" si="1"/>
        <v>0.94150819672131147</v>
      </c>
      <c r="H131" t="s">
        <v>294</v>
      </c>
    </row>
    <row r="132" spans="1:8" x14ac:dyDescent="0.25">
      <c r="A132" s="47" t="s">
        <v>121</v>
      </c>
      <c r="B132" s="147" t="s">
        <v>201</v>
      </c>
      <c r="C132" s="148"/>
      <c r="D132" s="63">
        <v>25217</v>
      </c>
      <c r="E132" s="75">
        <v>25217</v>
      </c>
      <c r="F132" s="59">
        <v>22622</v>
      </c>
      <c r="G132" s="103">
        <f t="shared" si="1"/>
        <v>-0.10290676924297101</v>
      </c>
    </row>
    <row r="133" spans="1:8" x14ac:dyDescent="0.25">
      <c r="A133" s="47" t="s">
        <v>122</v>
      </c>
      <c r="B133" s="147" t="s">
        <v>202</v>
      </c>
      <c r="C133" s="148"/>
      <c r="D133" s="63">
        <v>30375</v>
      </c>
      <c r="E133" s="75">
        <v>30375</v>
      </c>
      <c r="F133" s="59">
        <v>34062</v>
      </c>
      <c r="G133" s="103">
        <f t="shared" ref="G133:G150" si="2">(F133-D133)/D133</f>
        <v>0.12138271604938272</v>
      </c>
    </row>
    <row r="134" spans="1:8" x14ac:dyDescent="0.25">
      <c r="A134" s="48" t="s">
        <v>203</v>
      </c>
      <c r="B134" s="147" t="s">
        <v>204</v>
      </c>
      <c r="C134" s="148"/>
      <c r="D134" s="63">
        <v>9000</v>
      </c>
      <c r="E134" s="75">
        <v>14000</v>
      </c>
      <c r="F134" s="59">
        <v>20197</v>
      </c>
      <c r="G134" s="103">
        <f t="shared" si="2"/>
        <v>1.2441111111111112</v>
      </c>
    </row>
    <row r="135" spans="1:8" x14ac:dyDescent="0.25">
      <c r="A135" s="45" t="s">
        <v>50</v>
      </c>
      <c r="B135" s="111" t="s">
        <v>157</v>
      </c>
      <c r="C135" s="111"/>
      <c r="D135" s="61">
        <f>SUM(D136:D149)</f>
        <v>1351284</v>
      </c>
      <c r="E135" s="78">
        <f>SUM(E136:E149)</f>
        <v>1401112</v>
      </c>
      <c r="F135" s="114">
        <f>SUM(F136:F149)</f>
        <v>1260052</v>
      </c>
      <c r="G135" s="103">
        <f t="shared" si="2"/>
        <v>-6.75150449498403E-2</v>
      </c>
    </row>
    <row r="136" spans="1:8" x14ac:dyDescent="0.25">
      <c r="A136" s="47" t="s">
        <v>124</v>
      </c>
      <c r="B136" s="108" t="s">
        <v>123</v>
      </c>
      <c r="C136" s="108"/>
      <c r="D136" s="63">
        <v>120589</v>
      </c>
      <c r="E136" s="75">
        <v>140146</v>
      </c>
      <c r="F136" s="59">
        <v>73000</v>
      </c>
      <c r="G136" s="103">
        <f t="shared" si="2"/>
        <v>-0.39463798522253274</v>
      </c>
      <c r="H136" t="s">
        <v>307</v>
      </c>
    </row>
    <row r="137" spans="1:8" x14ac:dyDescent="0.25">
      <c r="A137" s="47" t="s">
        <v>125</v>
      </c>
      <c r="B137" s="108" t="s">
        <v>205</v>
      </c>
      <c r="C137" s="108"/>
      <c r="D137" s="63">
        <v>204861</v>
      </c>
      <c r="E137" s="75">
        <v>204861</v>
      </c>
      <c r="F137" s="59">
        <v>206835</v>
      </c>
      <c r="G137" s="103">
        <f t="shared" si="2"/>
        <v>9.6358018363670982E-3</v>
      </c>
    </row>
    <row r="138" spans="1:8" x14ac:dyDescent="0.25">
      <c r="A138" s="47" t="s">
        <v>125</v>
      </c>
      <c r="B138" s="147" t="s">
        <v>206</v>
      </c>
      <c r="C138" s="148"/>
      <c r="D138" s="63">
        <v>186010</v>
      </c>
      <c r="E138" s="75">
        <v>186010</v>
      </c>
      <c r="F138" s="59">
        <v>186010</v>
      </c>
      <c r="G138" s="103">
        <f t="shared" si="2"/>
        <v>0</v>
      </c>
    </row>
    <row r="139" spans="1:8" x14ac:dyDescent="0.25">
      <c r="A139" s="47" t="s">
        <v>125</v>
      </c>
      <c r="B139" s="147" t="s">
        <v>207</v>
      </c>
      <c r="C139" s="148"/>
      <c r="D139" s="63">
        <v>64684</v>
      </c>
      <c r="E139" s="75">
        <v>64684</v>
      </c>
      <c r="F139" s="59"/>
      <c r="G139" s="103"/>
    </row>
    <row r="140" spans="1:8" x14ac:dyDescent="0.25">
      <c r="A140" s="47" t="s">
        <v>125</v>
      </c>
      <c r="B140" s="147" t="s">
        <v>208</v>
      </c>
      <c r="C140" s="148"/>
      <c r="D140" s="63">
        <v>50000</v>
      </c>
      <c r="E140" s="75">
        <v>50000</v>
      </c>
      <c r="F140" s="59"/>
      <c r="G140" s="103"/>
    </row>
    <row r="141" spans="1:8" x14ac:dyDescent="0.25">
      <c r="A141" s="47" t="s">
        <v>125</v>
      </c>
      <c r="B141" s="147" t="s">
        <v>209</v>
      </c>
      <c r="C141" s="148"/>
      <c r="D141" s="63">
        <v>31320</v>
      </c>
      <c r="E141" s="75">
        <v>31320</v>
      </c>
      <c r="F141" s="59"/>
      <c r="G141" s="103"/>
    </row>
    <row r="142" spans="1:8" x14ac:dyDescent="0.25">
      <c r="A142" s="47" t="s">
        <v>125</v>
      </c>
      <c r="B142" s="147" t="s">
        <v>210</v>
      </c>
      <c r="C142" s="148"/>
      <c r="D142" s="63">
        <v>6500</v>
      </c>
      <c r="E142" s="75">
        <v>6500</v>
      </c>
      <c r="F142" s="59"/>
      <c r="G142" s="103"/>
      <c r="H142" s="58">
        <f>D139+D140+D141+D142</f>
        <v>152504</v>
      </c>
    </row>
    <row r="143" spans="1:8" x14ac:dyDescent="0.25">
      <c r="A143" s="47" t="s">
        <v>125</v>
      </c>
      <c r="B143" s="147" t="s">
        <v>300</v>
      </c>
      <c r="C143" s="148"/>
      <c r="D143" s="63"/>
      <c r="E143" s="75"/>
      <c r="F143" s="59">
        <v>231749</v>
      </c>
      <c r="G143" s="103">
        <f>(F143-H142)/H142</f>
        <v>0.51962571473535124</v>
      </c>
    </row>
    <row r="144" spans="1:8" x14ac:dyDescent="0.25">
      <c r="A144" s="48" t="s">
        <v>211</v>
      </c>
      <c r="B144" s="147" t="s">
        <v>293</v>
      </c>
      <c r="C144" s="148"/>
      <c r="D144" s="63">
        <v>10900</v>
      </c>
      <c r="E144" s="75">
        <v>10900</v>
      </c>
      <c r="F144" s="59">
        <v>20815</v>
      </c>
      <c r="G144" s="103">
        <f t="shared" si="2"/>
        <v>0.90963302752293573</v>
      </c>
    </row>
    <row r="145" spans="1:8" x14ac:dyDescent="0.25">
      <c r="A145" s="48" t="s">
        <v>212</v>
      </c>
      <c r="B145" s="147" t="s">
        <v>213</v>
      </c>
      <c r="C145" s="148"/>
      <c r="D145" s="63">
        <v>196229</v>
      </c>
      <c r="E145" s="75">
        <v>224157</v>
      </c>
      <c r="F145" s="59">
        <v>217100</v>
      </c>
      <c r="G145" s="103">
        <f t="shared" si="2"/>
        <v>0.1063604258290059</v>
      </c>
    </row>
    <row r="146" spans="1:8" x14ac:dyDescent="0.25">
      <c r="A146" s="47" t="s">
        <v>126</v>
      </c>
      <c r="B146" s="108" t="s">
        <v>127</v>
      </c>
      <c r="C146" s="108"/>
      <c r="D146" s="63">
        <v>328319</v>
      </c>
      <c r="E146" s="75">
        <v>327662</v>
      </c>
      <c r="F146" s="59">
        <v>270947</v>
      </c>
      <c r="G146" s="103">
        <f t="shared" si="2"/>
        <v>-0.17474468428570994</v>
      </c>
    </row>
    <row r="147" spans="1:8" x14ac:dyDescent="0.25">
      <c r="A147" s="47" t="s">
        <v>129</v>
      </c>
      <c r="B147" s="108" t="s">
        <v>128</v>
      </c>
      <c r="C147" s="108"/>
      <c r="D147" s="63">
        <v>93223</v>
      </c>
      <c r="E147" s="75">
        <v>93223</v>
      </c>
      <c r="F147" s="59">
        <v>41846</v>
      </c>
      <c r="G147" s="103">
        <f t="shared" si="2"/>
        <v>-0.55111935895648068</v>
      </c>
    </row>
    <row r="148" spans="1:8" x14ac:dyDescent="0.25">
      <c r="A148" s="47" t="s">
        <v>130</v>
      </c>
      <c r="B148" s="108" t="s">
        <v>131</v>
      </c>
      <c r="C148" s="108"/>
      <c r="D148" s="63">
        <v>24000</v>
      </c>
      <c r="E148" s="75">
        <v>27000</v>
      </c>
      <c r="F148" s="59"/>
      <c r="G148" s="103"/>
      <c r="H148" t="s">
        <v>301</v>
      </c>
    </row>
    <row r="149" spans="1:8" x14ac:dyDescent="0.25">
      <c r="A149" s="50" t="s">
        <v>132</v>
      </c>
      <c r="B149" s="17" t="s">
        <v>158</v>
      </c>
      <c r="C149" s="17"/>
      <c r="D149" s="65">
        <v>34649</v>
      </c>
      <c r="E149" s="77">
        <v>34649</v>
      </c>
      <c r="F149" s="59">
        <v>11750</v>
      </c>
      <c r="G149" s="103">
        <f t="shared" si="2"/>
        <v>-0.66088487402233831</v>
      </c>
      <c r="H149" t="s">
        <v>302</v>
      </c>
    </row>
    <row r="150" spans="1:8" ht="15.75" thickBot="1" x14ac:dyDescent="0.3">
      <c r="A150" s="145" t="s">
        <v>214</v>
      </c>
      <c r="B150" s="146"/>
      <c r="C150" s="146"/>
      <c r="D150" s="70">
        <f>D2+D13+D21+D30+D51+D58+D101+D135+D9</f>
        <v>13584744</v>
      </c>
      <c r="E150" s="70">
        <f>E2+E13+E21+E30+E51+E58+E101+E135+E9</f>
        <v>13629163</v>
      </c>
      <c r="F150" s="115">
        <f>F2+F13+F21+F30+F51+F58+F101+F135+F9</f>
        <v>11564055</v>
      </c>
      <c r="G150" s="103">
        <f t="shared" si="2"/>
        <v>-0.1487469325884978</v>
      </c>
    </row>
    <row r="151" spans="1:8" x14ac:dyDescent="0.25">
      <c r="D151" s="58">
        <f>D2+D9+D13+D21+D30+D51+D58+D101+D135</f>
        <v>13584744</v>
      </c>
      <c r="E151" s="63">
        <f>E2+E9+E13+E21+E30+E51+E58+E101+E135</f>
        <v>13629163</v>
      </c>
      <c r="F151" s="58">
        <f>F2+F9+F13+F21+F30+F51+F58+F101+F135</f>
        <v>11564055</v>
      </c>
    </row>
    <row r="152" spans="1:8" x14ac:dyDescent="0.25">
      <c r="D152" s="58">
        <f>'Eelarve projekt 2019'!C60-'Tegevusala aruanne 2019'!D150</f>
        <v>0</v>
      </c>
      <c r="E152" s="63">
        <f>'Eelarve projekt 2019'!D60-'Tegevusala aruanne 2019'!E150</f>
        <v>0</v>
      </c>
      <c r="F152" s="58">
        <f>'Eelarve projekt 2019'!E60-'Tegevusala aruanne 2019'!F150</f>
        <v>0</v>
      </c>
    </row>
  </sheetData>
  <mergeCells count="103">
    <mergeCell ref="B143:C143"/>
    <mergeCell ref="B133:C133"/>
    <mergeCell ref="B116:C116"/>
    <mergeCell ref="B118:C118"/>
    <mergeCell ref="B119:C119"/>
    <mergeCell ref="B120:C120"/>
    <mergeCell ref="B125:C125"/>
    <mergeCell ref="B126:C126"/>
    <mergeCell ref="B127:C127"/>
    <mergeCell ref="B130:C130"/>
    <mergeCell ref="B131:C131"/>
    <mergeCell ref="B132:C132"/>
    <mergeCell ref="B121:C121"/>
    <mergeCell ref="B129:C129"/>
    <mergeCell ref="B128:C128"/>
    <mergeCell ref="B142:C142"/>
    <mergeCell ref="B122:C122"/>
    <mergeCell ref="B114:C114"/>
    <mergeCell ref="B73:C73"/>
    <mergeCell ref="B66:C66"/>
    <mergeCell ref="B74:C74"/>
    <mergeCell ref="B72:C72"/>
    <mergeCell ref="B79:C79"/>
    <mergeCell ref="B86:C86"/>
    <mergeCell ref="B108:C108"/>
    <mergeCell ref="B109:C109"/>
    <mergeCell ref="B110:C110"/>
    <mergeCell ref="B97:C97"/>
    <mergeCell ref="B103:C103"/>
    <mergeCell ref="B104:C104"/>
    <mergeCell ref="B105:C105"/>
    <mergeCell ref="B106:C106"/>
    <mergeCell ref="B75:C75"/>
    <mergeCell ref="B64:C64"/>
    <mergeCell ref="B68:C68"/>
    <mergeCell ref="B70:C70"/>
    <mergeCell ref="B71:C71"/>
    <mergeCell ref="B112:C112"/>
    <mergeCell ref="B101:C101"/>
    <mergeCell ref="B98:C98"/>
    <mergeCell ref="B100:C100"/>
    <mergeCell ref="B99:C99"/>
    <mergeCell ref="B87:C87"/>
    <mergeCell ref="B88:C88"/>
    <mergeCell ref="B85:C85"/>
    <mergeCell ref="B84:C84"/>
    <mergeCell ref="B41:C41"/>
    <mergeCell ref="B34:C34"/>
    <mergeCell ref="B39:C39"/>
    <mergeCell ref="B51:C51"/>
    <mergeCell ref="B60:C60"/>
    <mergeCell ref="B61:C61"/>
    <mergeCell ref="B62:C62"/>
    <mergeCell ref="B43:C43"/>
    <mergeCell ref="B36:C36"/>
    <mergeCell ref="A1:C1"/>
    <mergeCell ref="B144:C144"/>
    <mergeCell ref="B145:C145"/>
    <mergeCell ref="B80:C80"/>
    <mergeCell ref="B81:C81"/>
    <mergeCell ref="B140:C140"/>
    <mergeCell ref="B141:C141"/>
    <mergeCell ref="B95:C95"/>
    <mergeCell ref="B96:C96"/>
    <mergeCell ref="B82:C82"/>
    <mergeCell ref="B89:C89"/>
    <mergeCell ref="B90:C90"/>
    <mergeCell ref="B91:C91"/>
    <mergeCell ref="B92:C92"/>
    <mergeCell ref="B94:C94"/>
    <mergeCell ref="B52:C52"/>
    <mergeCell ref="B65:C65"/>
    <mergeCell ref="B13:C13"/>
    <mergeCell ref="B19:C19"/>
    <mergeCell ref="B20:C20"/>
    <mergeCell ref="B28:C28"/>
    <mergeCell ref="B27:C27"/>
    <mergeCell ref="B24:C24"/>
    <mergeCell ref="B25:C25"/>
    <mergeCell ref="A150:C150"/>
    <mergeCell ref="B10:C10"/>
    <mergeCell ref="B11:C11"/>
    <mergeCell ref="B12:C12"/>
    <mergeCell ref="B32:C32"/>
    <mergeCell ref="B33:C33"/>
    <mergeCell ref="B31:C31"/>
    <mergeCell ref="B40:C40"/>
    <mergeCell ref="B42:C42"/>
    <mergeCell ref="B134:C134"/>
    <mergeCell ref="B138:C138"/>
    <mergeCell ref="B139:C139"/>
    <mergeCell ref="B37:C37"/>
    <mergeCell ref="B38:C38"/>
    <mergeCell ref="B123:C123"/>
    <mergeCell ref="B26:C26"/>
    <mergeCell ref="B29:C29"/>
    <mergeCell ref="B45:C45"/>
    <mergeCell ref="B53:C53"/>
    <mergeCell ref="B54:C54"/>
    <mergeCell ref="B55:C55"/>
    <mergeCell ref="B63:C63"/>
    <mergeCell ref="B35:C35"/>
    <mergeCell ref="B44:C4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9810-0C26-4A06-9BA3-FCDCE9C10E34}">
  <sheetPr>
    <pageSetUpPr fitToPage="1"/>
  </sheetPr>
  <dimension ref="A1:E199"/>
  <sheetViews>
    <sheetView workbookViewId="0">
      <selection activeCell="F56" sqref="F56"/>
    </sheetView>
  </sheetViews>
  <sheetFormatPr defaultRowHeight="15" x14ac:dyDescent="0.25"/>
  <cols>
    <col min="1" max="1" width="9.140625" style="109"/>
    <col min="2" max="2" width="56.85546875" style="109" customWidth="1"/>
    <col min="3" max="4" width="12.85546875" style="109" customWidth="1"/>
    <col min="5" max="5" width="13.85546875" style="109" customWidth="1"/>
    <col min="6" max="16384" width="9.140625" style="109"/>
  </cols>
  <sheetData>
    <row r="1" spans="1:5" ht="23.25" x14ac:dyDescent="0.35">
      <c r="A1" s="142"/>
      <c r="B1" s="142"/>
      <c r="C1" s="142"/>
      <c r="D1" s="142"/>
      <c r="E1" s="142"/>
    </row>
    <row r="2" spans="1:5" x14ac:dyDescent="0.25">
      <c r="A2" s="3"/>
      <c r="B2" s="3"/>
      <c r="C2" s="3"/>
      <c r="D2" s="3"/>
      <c r="E2" s="3"/>
    </row>
    <row r="3" spans="1:5" ht="15" customHeight="1" x14ac:dyDescent="0.25">
      <c r="A3" s="3"/>
      <c r="B3" s="116"/>
      <c r="C3" s="117"/>
      <c r="D3" s="172"/>
      <c r="E3" s="173"/>
    </row>
    <row r="4" spans="1:5" ht="18.75" x14ac:dyDescent="0.3">
      <c r="A4" s="3"/>
      <c r="B4" s="117"/>
      <c r="C4" s="121"/>
      <c r="D4" s="172"/>
      <c r="E4" s="173"/>
    </row>
    <row r="5" spans="1:5" x14ac:dyDescent="0.25">
      <c r="A5" s="3"/>
      <c r="B5" s="122"/>
      <c r="C5" s="123"/>
      <c r="D5" s="3"/>
      <c r="E5" s="123"/>
    </row>
    <row r="6" spans="1:5" x14ac:dyDescent="0.25">
      <c r="A6" s="3"/>
      <c r="B6" s="124"/>
      <c r="C6" s="123"/>
      <c r="D6" s="3"/>
      <c r="E6" s="123"/>
    </row>
    <row r="7" spans="1:5" x14ac:dyDescent="0.25">
      <c r="A7" s="3"/>
      <c r="B7" s="4"/>
      <c r="C7" s="3"/>
      <c r="D7" s="3"/>
      <c r="E7" s="3"/>
    </row>
    <row r="8" spans="1:5" x14ac:dyDescent="0.25">
      <c r="A8" s="3"/>
      <c r="B8" s="4"/>
      <c r="C8" s="3"/>
      <c r="D8" s="3"/>
      <c r="E8" s="3"/>
    </row>
    <row r="9" spans="1:5" x14ac:dyDescent="0.25">
      <c r="A9" s="3"/>
      <c r="B9" s="122"/>
      <c r="C9" s="123"/>
      <c r="D9" s="3"/>
      <c r="E9" s="123"/>
    </row>
    <row r="10" spans="1:5" x14ac:dyDescent="0.25">
      <c r="A10" s="3"/>
      <c r="B10" s="122"/>
      <c r="C10" s="123"/>
      <c r="D10" s="3"/>
      <c r="E10" s="123"/>
    </row>
    <row r="11" spans="1:5" x14ac:dyDescent="0.25">
      <c r="A11" s="3"/>
      <c r="B11" s="4"/>
      <c r="C11" s="3"/>
      <c r="D11" s="3"/>
      <c r="E11" s="3"/>
    </row>
    <row r="12" spans="1:5" ht="15.75" customHeight="1" x14ac:dyDescent="0.25">
      <c r="A12" s="3"/>
      <c r="B12" s="5"/>
      <c r="C12" s="3"/>
      <c r="D12" s="3"/>
      <c r="E12" s="3"/>
    </row>
    <row r="13" spans="1:5" ht="15" customHeight="1" x14ac:dyDescent="0.25">
      <c r="A13" s="3"/>
      <c r="B13" s="5"/>
      <c r="C13" s="3"/>
      <c r="D13" s="3"/>
      <c r="E13" s="3"/>
    </row>
    <row r="14" spans="1:5" ht="15" customHeight="1" x14ac:dyDescent="0.25">
      <c r="A14" s="3"/>
      <c r="B14" s="5"/>
      <c r="C14" s="123"/>
      <c r="D14" s="3"/>
      <c r="E14" s="123"/>
    </row>
    <row r="15" spans="1:5" ht="15" customHeight="1" x14ac:dyDescent="0.25">
      <c r="A15" s="3"/>
      <c r="B15" s="5"/>
      <c r="C15" s="3"/>
      <c r="D15" s="3"/>
      <c r="E15" s="3"/>
    </row>
    <row r="16" spans="1:5" ht="15" hidden="1" customHeight="1" x14ac:dyDescent="0.25">
      <c r="A16" s="3"/>
      <c r="B16" s="5"/>
      <c r="C16" s="3"/>
      <c r="D16" s="3"/>
      <c r="E16" s="3"/>
    </row>
    <row r="17" spans="1:5" ht="15" customHeight="1" x14ac:dyDescent="0.25">
      <c r="A17" s="3"/>
      <c r="B17" s="122"/>
      <c r="C17" s="123"/>
      <c r="D17" s="3"/>
      <c r="E17" s="123"/>
    </row>
    <row r="18" spans="1:5" ht="15" hidden="1" customHeight="1" x14ac:dyDescent="0.25">
      <c r="A18" s="3"/>
      <c r="B18" s="6"/>
      <c r="C18" s="3"/>
      <c r="D18" s="3"/>
      <c r="E18" s="3"/>
    </row>
    <row r="19" spans="1:5" ht="15" hidden="1" customHeight="1" x14ac:dyDescent="0.25">
      <c r="A19" s="3"/>
      <c r="B19" s="6"/>
      <c r="C19" s="3"/>
      <c r="D19" s="3"/>
      <c r="E19" s="3"/>
    </row>
    <row r="20" spans="1:5" ht="15" hidden="1" customHeight="1" x14ac:dyDescent="0.25">
      <c r="A20" s="3"/>
      <c r="B20" s="118"/>
      <c r="C20" s="3"/>
      <c r="D20" s="3"/>
      <c r="E20" s="3"/>
    </row>
    <row r="21" spans="1:5" ht="15" hidden="1" customHeight="1" x14ac:dyDescent="0.25">
      <c r="A21" s="3"/>
      <c r="B21" s="4"/>
      <c r="C21" s="3"/>
      <c r="D21" s="3"/>
      <c r="E21" s="3"/>
    </row>
    <row r="22" spans="1:5" ht="15" hidden="1" customHeight="1" x14ac:dyDescent="0.25">
      <c r="A22" s="3"/>
      <c r="B22" s="4"/>
      <c r="C22" s="3"/>
      <c r="D22" s="3"/>
      <c r="E22" s="3"/>
    </row>
    <row r="23" spans="1:5" hidden="1" x14ac:dyDescent="0.25">
      <c r="A23" s="3"/>
      <c r="B23" s="4"/>
      <c r="C23" s="3"/>
      <c r="D23" s="3"/>
      <c r="E23" s="3"/>
    </row>
    <row r="24" spans="1:5" hidden="1" x14ac:dyDescent="0.25">
      <c r="A24" s="3"/>
      <c r="B24" s="4"/>
      <c r="C24" s="3"/>
      <c r="D24" s="3"/>
      <c r="E24" s="3"/>
    </row>
    <row r="25" spans="1:5" hidden="1" x14ac:dyDescent="0.25">
      <c r="A25" s="3"/>
      <c r="B25" s="4"/>
      <c r="C25" s="3"/>
      <c r="D25" s="3"/>
      <c r="E25" s="3"/>
    </row>
    <row r="26" spans="1:5" hidden="1" x14ac:dyDescent="0.25">
      <c r="A26" s="3"/>
      <c r="B26" s="4"/>
      <c r="C26" s="3"/>
      <c r="D26" s="3"/>
      <c r="E26" s="3"/>
    </row>
    <row r="27" spans="1:5" hidden="1" x14ac:dyDescent="0.25">
      <c r="A27" s="3"/>
      <c r="B27" s="4"/>
      <c r="C27" s="3"/>
      <c r="D27" s="3"/>
      <c r="E27" s="3"/>
    </row>
    <row r="28" spans="1:5" x14ac:dyDescent="0.25">
      <c r="A28" s="125"/>
      <c r="B28" s="122"/>
      <c r="C28" s="123"/>
      <c r="D28" s="3"/>
      <c r="E28" s="123"/>
    </row>
    <row r="29" spans="1:5" x14ac:dyDescent="0.25">
      <c r="A29" s="3"/>
      <c r="B29" s="122"/>
      <c r="C29" s="3"/>
      <c r="D29" s="3"/>
      <c r="E29" s="3"/>
    </row>
    <row r="30" spans="1:5" hidden="1" x14ac:dyDescent="0.25">
      <c r="A30" s="3"/>
      <c r="B30" s="4"/>
      <c r="C30" s="3"/>
      <c r="D30" s="3"/>
      <c r="E30" s="3"/>
    </row>
    <row r="31" spans="1:5" x14ac:dyDescent="0.25">
      <c r="A31" s="3"/>
      <c r="B31" s="6"/>
      <c r="C31" s="3"/>
      <c r="D31" s="3"/>
      <c r="E31" s="3"/>
    </row>
    <row r="32" spans="1:5" x14ac:dyDescent="0.25">
      <c r="A32" s="3"/>
      <c r="B32" s="7"/>
      <c r="C32" s="3"/>
      <c r="D32" s="3"/>
      <c r="E32" s="3"/>
    </row>
    <row r="33" spans="1:5" hidden="1" x14ac:dyDescent="0.25">
      <c r="A33" s="3"/>
      <c r="B33" s="6"/>
      <c r="C33" s="3"/>
      <c r="D33" s="3"/>
      <c r="E33" s="3"/>
    </row>
    <row r="34" spans="1:5" x14ac:dyDescent="0.25">
      <c r="A34" s="125"/>
      <c r="B34" s="122"/>
      <c r="C34" s="123"/>
      <c r="D34" s="3"/>
      <c r="E34" s="123"/>
    </row>
    <row r="35" spans="1:5" x14ac:dyDescent="0.25">
      <c r="A35" s="3"/>
      <c r="B35" s="4"/>
      <c r="C35" s="3"/>
      <c r="D35" s="3"/>
      <c r="E35" s="3"/>
    </row>
    <row r="36" spans="1:5" x14ac:dyDescent="0.25">
      <c r="A36" s="3"/>
      <c r="B36" s="4"/>
      <c r="C36" s="3"/>
      <c r="D36" s="3"/>
      <c r="E36" s="3"/>
    </row>
    <row r="37" spans="1:5" x14ac:dyDescent="0.25">
      <c r="A37" s="3"/>
      <c r="B37" s="4"/>
      <c r="C37" s="3"/>
      <c r="D37" s="3"/>
      <c r="E37" s="3"/>
    </row>
    <row r="38" spans="1:5" x14ac:dyDescent="0.25">
      <c r="A38" s="3"/>
      <c r="B38" s="124"/>
      <c r="C38" s="123"/>
      <c r="D38" s="3"/>
      <c r="E38" s="123"/>
    </row>
    <row r="39" spans="1:5" ht="15" customHeight="1" x14ac:dyDescent="0.25">
      <c r="A39" s="3"/>
      <c r="B39" s="124"/>
      <c r="C39" s="123"/>
      <c r="D39" s="3"/>
      <c r="E39" s="126"/>
    </row>
    <row r="40" spans="1:5" ht="15" customHeight="1" x14ac:dyDescent="0.25">
      <c r="A40" s="3"/>
      <c r="B40" s="4"/>
      <c r="C40" s="127"/>
      <c r="D40" s="3"/>
      <c r="E40" s="127"/>
    </row>
    <row r="41" spans="1:5" ht="15" customHeight="1" x14ac:dyDescent="0.25">
      <c r="A41" s="3"/>
      <c r="B41" s="4"/>
      <c r="C41" s="127"/>
      <c r="D41" s="3"/>
      <c r="E41" s="127"/>
    </row>
    <row r="42" spans="1:5" ht="15" customHeight="1" x14ac:dyDescent="0.25">
      <c r="A42" s="3"/>
      <c r="B42" s="4"/>
      <c r="C42" s="3"/>
      <c r="D42" s="3"/>
      <c r="E42" s="3"/>
    </row>
    <row r="43" spans="1:5" ht="15" customHeight="1" x14ac:dyDescent="0.25">
      <c r="A43" s="3"/>
      <c r="B43" s="7"/>
      <c r="C43" s="3"/>
      <c r="D43" s="3"/>
      <c r="E43" s="3"/>
    </row>
    <row r="44" spans="1:5" ht="0.75" customHeight="1" x14ac:dyDescent="0.25">
      <c r="A44" s="3"/>
      <c r="B44" s="4"/>
      <c r="C44" s="3"/>
      <c r="D44" s="3"/>
      <c r="E44" s="3"/>
    </row>
    <row r="45" spans="1:5" hidden="1" x14ac:dyDescent="0.25">
      <c r="A45" s="3"/>
      <c r="B45" s="4"/>
      <c r="C45" s="3"/>
      <c r="D45" s="3"/>
      <c r="E45" s="3"/>
    </row>
    <row r="46" spans="1:5" hidden="1" x14ac:dyDescent="0.25">
      <c r="A46" s="3"/>
      <c r="B46" s="8"/>
      <c r="C46" s="3"/>
      <c r="D46" s="3"/>
      <c r="E46" s="3"/>
    </row>
    <row r="47" spans="1:5" hidden="1" x14ac:dyDescent="0.25">
      <c r="A47" s="3"/>
      <c r="B47" s="8"/>
      <c r="C47" s="3"/>
      <c r="D47" s="3"/>
      <c r="E47" s="3"/>
    </row>
    <row r="48" spans="1:5" hidden="1" x14ac:dyDescent="0.25">
      <c r="A48" s="3"/>
      <c r="B48" s="8"/>
      <c r="C48" s="3"/>
      <c r="D48" s="3"/>
      <c r="E48" s="3"/>
    </row>
    <row r="49" spans="1:5" ht="10.5" hidden="1" customHeight="1" x14ac:dyDescent="0.25">
      <c r="A49" s="3"/>
      <c r="B49" s="7"/>
      <c r="C49" s="3"/>
      <c r="D49" s="3"/>
      <c r="E49" s="3"/>
    </row>
    <row r="50" spans="1:5" x14ac:dyDescent="0.25">
      <c r="A50" s="3"/>
      <c r="B50" s="4"/>
      <c r="C50" s="3"/>
      <c r="D50" s="3"/>
      <c r="E50" s="3"/>
    </row>
    <row r="51" spans="1:5" x14ac:dyDescent="0.25">
      <c r="A51" s="3"/>
      <c r="B51" s="4"/>
      <c r="C51" s="3"/>
      <c r="D51" s="3"/>
      <c r="E51" s="3"/>
    </row>
    <row r="52" spans="1:5" x14ac:dyDescent="0.25">
      <c r="A52" s="3"/>
      <c r="B52" s="122"/>
      <c r="C52" s="123"/>
      <c r="D52" s="3"/>
      <c r="E52" s="123"/>
    </row>
    <row r="53" spans="1:5" x14ac:dyDescent="0.25">
      <c r="A53" s="3"/>
      <c r="B53" s="124"/>
      <c r="C53" s="123"/>
      <c r="D53" s="3"/>
      <c r="E53" s="123"/>
    </row>
    <row r="54" spans="1:5" x14ac:dyDescent="0.25">
      <c r="A54" s="3"/>
      <c r="B54" s="16"/>
      <c r="C54" s="3"/>
      <c r="D54" s="3"/>
      <c r="E54" s="3"/>
    </row>
    <row r="55" spans="1:5" x14ac:dyDescent="0.25">
      <c r="A55" s="3"/>
      <c r="B55" s="9"/>
      <c r="C55" s="3"/>
      <c r="D55" s="3"/>
      <c r="E55" s="3"/>
    </row>
    <row r="56" spans="1:5" x14ac:dyDescent="0.25">
      <c r="A56" s="3"/>
      <c r="B56" s="9"/>
      <c r="C56" s="3"/>
      <c r="D56" s="3"/>
      <c r="E56" s="3"/>
    </row>
    <row r="57" spans="1:5" x14ac:dyDescent="0.25">
      <c r="A57" s="3"/>
      <c r="B57" s="128"/>
      <c r="C57" s="123"/>
      <c r="D57" s="3"/>
      <c r="E57" s="123"/>
    </row>
    <row r="58" spans="1:5" ht="17.25" customHeight="1" x14ac:dyDescent="0.25">
      <c r="A58" s="171"/>
      <c r="B58" s="171"/>
      <c r="C58" s="171"/>
      <c r="D58" s="171"/>
      <c r="E58" s="171"/>
    </row>
    <row r="59" spans="1:5" x14ac:dyDescent="0.25">
      <c r="A59" s="123"/>
      <c r="B59" s="123"/>
      <c r="C59" s="126"/>
      <c r="D59" s="129"/>
      <c r="E59" s="126"/>
    </row>
    <row r="60" spans="1:5" x14ac:dyDescent="0.25">
      <c r="C60" s="129"/>
      <c r="D60" s="129"/>
      <c r="E60" s="129"/>
    </row>
    <row r="61" spans="1:5" x14ac:dyDescent="0.25">
      <c r="C61" s="129"/>
      <c r="D61" s="129"/>
      <c r="E61" s="129"/>
    </row>
    <row r="62" spans="1:5" x14ac:dyDescent="0.25">
      <c r="C62" s="129"/>
      <c r="D62" s="129"/>
      <c r="E62" s="129"/>
    </row>
    <row r="63" spans="1:5" ht="14.25" customHeight="1" x14ac:dyDescent="0.25">
      <c r="C63" s="129"/>
      <c r="D63" s="129"/>
      <c r="E63" s="129"/>
    </row>
    <row r="64" spans="1:5" hidden="1" x14ac:dyDescent="0.25">
      <c r="C64" s="129"/>
      <c r="D64" s="129"/>
      <c r="E64" s="129"/>
    </row>
    <row r="65" spans="1:5" x14ac:dyDescent="0.25">
      <c r="C65" s="129"/>
      <c r="D65" s="129"/>
      <c r="E65" s="129"/>
    </row>
    <row r="66" spans="1:5" x14ac:dyDescent="0.25">
      <c r="C66" s="129"/>
      <c r="D66" s="129"/>
      <c r="E66" s="129"/>
    </row>
    <row r="67" spans="1:5" x14ac:dyDescent="0.25">
      <c r="A67" s="130"/>
      <c r="B67" s="92"/>
      <c r="C67" s="131"/>
      <c r="D67" s="129"/>
      <c r="E67" s="131"/>
    </row>
    <row r="68" spans="1:5" x14ac:dyDescent="0.25">
      <c r="A68" s="132"/>
      <c r="C68" s="129"/>
      <c r="D68" s="129"/>
      <c r="E68" s="129"/>
    </row>
    <row r="69" spans="1:5" x14ac:dyDescent="0.25">
      <c r="A69" s="132"/>
      <c r="C69" s="129"/>
      <c r="D69" s="129"/>
      <c r="E69" s="129"/>
    </row>
    <row r="70" spans="1:5" x14ac:dyDescent="0.25">
      <c r="A70" s="132"/>
      <c r="C70" s="129"/>
      <c r="D70" s="129"/>
      <c r="E70" s="129"/>
    </row>
    <row r="71" spans="1:5" x14ac:dyDescent="0.25">
      <c r="A71" s="123"/>
      <c r="B71" s="133"/>
      <c r="C71" s="126"/>
      <c r="D71" s="129"/>
      <c r="E71" s="126"/>
    </row>
    <row r="72" spans="1:5" x14ac:dyDescent="0.25">
      <c r="C72" s="129"/>
      <c r="D72" s="129"/>
      <c r="E72" s="129"/>
    </row>
    <row r="73" spans="1:5" x14ac:dyDescent="0.25">
      <c r="C73" s="129"/>
      <c r="D73" s="129"/>
      <c r="E73" s="129"/>
    </row>
    <row r="74" spans="1:5" x14ac:dyDescent="0.25">
      <c r="C74" s="129"/>
      <c r="D74" s="129"/>
      <c r="E74" s="129"/>
    </row>
    <row r="75" spans="1:5" x14ac:dyDescent="0.25">
      <c r="A75" s="132"/>
      <c r="C75" s="129"/>
      <c r="D75" s="129"/>
      <c r="E75" s="129"/>
    </row>
    <row r="76" spans="1:5" x14ac:dyDescent="0.25">
      <c r="C76" s="129"/>
      <c r="D76" s="129"/>
      <c r="E76" s="129"/>
    </row>
    <row r="77" spans="1:5" x14ac:dyDescent="0.25">
      <c r="C77" s="129"/>
      <c r="D77" s="129"/>
      <c r="E77" s="129"/>
    </row>
    <row r="78" spans="1:5" x14ac:dyDescent="0.25">
      <c r="A78" s="132"/>
      <c r="C78" s="129"/>
      <c r="D78" s="129"/>
      <c r="E78" s="129"/>
    </row>
    <row r="79" spans="1:5" x14ac:dyDescent="0.25">
      <c r="A79" s="132"/>
      <c r="C79" s="129"/>
      <c r="D79" s="129"/>
      <c r="E79" s="129"/>
    </row>
    <row r="80" spans="1:5" x14ac:dyDescent="0.25">
      <c r="A80" s="123"/>
      <c r="B80" s="123"/>
      <c r="C80" s="126"/>
      <c r="D80" s="129"/>
      <c r="E80" s="126"/>
    </row>
    <row r="81" spans="1:5" x14ac:dyDescent="0.25">
      <c r="C81" s="129"/>
      <c r="D81" s="129"/>
      <c r="E81" s="129"/>
    </row>
    <row r="82" spans="1:5" x14ac:dyDescent="0.25">
      <c r="C82" s="129"/>
      <c r="D82" s="129"/>
      <c r="E82" s="129"/>
    </row>
    <row r="83" spans="1:5" x14ac:dyDescent="0.25">
      <c r="C83" s="129"/>
      <c r="D83" s="129"/>
      <c r="E83" s="129"/>
    </row>
    <row r="84" spans="1:5" x14ac:dyDescent="0.25">
      <c r="C84" s="129"/>
      <c r="D84" s="129"/>
      <c r="E84" s="129"/>
    </row>
    <row r="85" spans="1:5" x14ac:dyDescent="0.25">
      <c r="C85" s="129"/>
      <c r="D85" s="129"/>
      <c r="E85" s="129"/>
    </row>
    <row r="86" spans="1:5" x14ac:dyDescent="0.25">
      <c r="A86" s="132"/>
      <c r="C86" s="129"/>
      <c r="D86" s="129"/>
      <c r="E86" s="129"/>
    </row>
    <row r="87" spans="1:5" x14ac:dyDescent="0.25">
      <c r="A87" s="132"/>
      <c r="C87" s="129"/>
      <c r="D87" s="129"/>
      <c r="E87" s="129"/>
    </row>
    <row r="88" spans="1:5" x14ac:dyDescent="0.25">
      <c r="A88" s="132"/>
      <c r="C88" s="129"/>
      <c r="D88" s="129"/>
      <c r="E88" s="129"/>
    </row>
    <row r="89" spans="1:5" x14ac:dyDescent="0.25">
      <c r="A89" s="123"/>
      <c r="B89" s="123"/>
      <c r="C89" s="126"/>
      <c r="D89" s="129"/>
      <c r="E89" s="126"/>
    </row>
    <row r="90" spans="1:5" x14ac:dyDescent="0.25">
      <c r="B90" s="134"/>
      <c r="C90" s="129"/>
      <c r="D90" s="129"/>
      <c r="E90" s="129"/>
    </row>
    <row r="91" spans="1:5" x14ac:dyDescent="0.25">
      <c r="C91" s="129"/>
      <c r="D91" s="129"/>
      <c r="E91" s="129"/>
    </row>
    <row r="92" spans="1:5" x14ac:dyDescent="0.25">
      <c r="C92" s="129"/>
      <c r="D92" s="129"/>
      <c r="E92" s="129"/>
    </row>
    <row r="93" spans="1:5" x14ac:dyDescent="0.25">
      <c r="A93" s="132"/>
      <c r="C93" s="129"/>
      <c r="D93" s="129"/>
      <c r="E93" s="129"/>
    </row>
    <row r="94" spans="1:5" x14ac:dyDescent="0.25">
      <c r="A94" s="132"/>
      <c r="C94" s="129"/>
      <c r="D94" s="129"/>
      <c r="E94" s="129"/>
    </row>
    <row r="95" spans="1:5" x14ac:dyDescent="0.25">
      <c r="C95" s="129"/>
      <c r="D95" s="129"/>
      <c r="E95" s="129"/>
    </row>
    <row r="96" spans="1:5" x14ac:dyDescent="0.25">
      <c r="C96" s="129"/>
      <c r="D96" s="129"/>
      <c r="E96" s="129"/>
    </row>
    <row r="97" spans="1:5" x14ac:dyDescent="0.25">
      <c r="C97" s="129"/>
      <c r="D97" s="129"/>
      <c r="E97" s="129"/>
    </row>
    <row r="98" spans="1:5" x14ac:dyDescent="0.25">
      <c r="C98" s="129"/>
      <c r="D98" s="129"/>
      <c r="E98" s="129"/>
    </row>
    <row r="99" spans="1:5" x14ac:dyDescent="0.25">
      <c r="A99" s="132"/>
      <c r="C99" s="129"/>
      <c r="D99" s="129"/>
      <c r="E99" s="129"/>
    </row>
    <row r="100" spans="1:5" x14ac:dyDescent="0.25">
      <c r="C100" s="129"/>
      <c r="D100" s="129"/>
      <c r="E100" s="129"/>
    </row>
    <row r="101" spans="1:5" x14ac:dyDescent="0.25">
      <c r="A101" s="132"/>
      <c r="C101" s="129"/>
      <c r="D101" s="129"/>
      <c r="E101" s="129"/>
    </row>
    <row r="102" spans="1:5" x14ac:dyDescent="0.25">
      <c r="A102" s="132"/>
      <c r="C102" s="129"/>
      <c r="D102" s="129"/>
      <c r="E102" s="129"/>
    </row>
    <row r="103" spans="1:5" x14ac:dyDescent="0.25">
      <c r="A103" s="132"/>
      <c r="C103" s="129"/>
      <c r="D103" s="129"/>
      <c r="E103" s="129"/>
    </row>
    <row r="104" spans="1:5" x14ac:dyDescent="0.25">
      <c r="A104" s="132"/>
      <c r="C104" s="129"/>
      <c r="D104" s="129"/>
      <c r="E104" s="129"/>
    </row>
    <row r="105" spans="1:5" x14ac:dyDescent="0.25">
      <c r="A105" s="132"/>
      <c r="C105" s="129"/>
      <c r="D105" s="129"/>
      <c r="E105" s="129"/>
    </row>
    <row r="106" spans="1:5" x14ac:dyDescent="0.25">
      <c r="A106" s="132"/>
      <c r="C106" s="129"/>
      <c r="D106" s="129"/>
      <c r="E106" s="129"/>
    </row>
    <row r="107" spans="1:5" x14ac:dyDescent="0.25">
      <c r="A107" s="132"/>
      <c r="C107" s="129"/>
      <c r="D107" s="129"/>
      <c r="E107" s="129"/>
    </row>
    <row r="108" spans="1:5" x14ac:dyDescent="0.25">
      <c r="A108" s="123"/>
      <c r="B108" s="123"/>
      <c r="C108" s="126"/>
      <c r="D108" s="129"/>
      <c r="E108" s="126"/>
    </row>
    <row r="109" spans="1:5" x14ac:dyDescent="0.25">
      <c r="C109" s="129"/>
      <c r="D109" s="129"/>
      <c r="E109" s="129"/>
    </row>
    <row r="110" spans="1:5" x14ac:dyDescent="0.25">
      <c r="C110" s="129"/>
      <c r="D110" s="129"/>
      <c r="E110" s="129"/>
    </row>
    <row r="111" spans="1:5" x14ac:dyDescent="0.25">
      <c r="C111" s="129"/>
      <c r="D111" s="129"/>
      <c r="E111" s="129"/>
    </row>
    <row r="112" spans="1:5" x14ac:dyDescent="0.25">
      <c r="A112" s="123"/>
      <c r="B112" s="123"/>
      <c r="C112" s="126"/>
      <c r="D112" s="129"/>
      <c r="E112" s="126"/>
    </row>
    <row r="113" spans="1:5" x14ac:dyDescent="0.25">
      <c r="A113" s="132"/>
      <c r="C113" s="129"/>
      <c r="D113" s="129"/>
      <c r="E113" s="129"/>
    </row>
    <row r="114" spans="1:5" x14ac:dyDescent="0.25">
      <c r="A114" s="132"/>
      <c r="C114" s="129"/>
      <c r="D114" s="129"/>
      <c r="E114" s="129"/>
    </row>
    <row r="115" spans="1:5" x14ac:dyDescent="0.25">
      <c r="A115" s="132"/>
      <c r="C115" s="129"/>
      <c r="D115" s="129"/>
      <c r="E115" s="129"/>
    </row>
    <row r="116" spans="1:5" x14ac:dyDescent="0.25">
      <c r="A116" s="132"/>
      <c r="C116" s="135"/>
      <c r="D116" s="129"/>
      <c r="E116" s="135"/>
    </row>
    <row r="117" spans="1:5" x14ac:dyDescent="0.25">
      <c r="A117" s="132"/>
      <c r="C117" s="135"/>
      <c r="D117" s="129"/>
      <c r="E117" s="135"/>
    </row>
    <row r="118" spans="1:5" x14ac:dyDescent="0.25">
      <c r="A118" s="132"/>
      <c r="C118" s="135"/>
      <c r="D118" s="129"/>
      <c r="E118" s="135"/>
    </row>
    <row r="119" spans="1:5" x14ac:dyDescent="0.25">
      <c r="A119" s="132"/>
      <c r="C119" s="129"/>
      <c r="D119" s="129"/>
      <c r="E119" s="129"/>
    </row>
    <row r="120" spans="1:5" x14ac:dyDescent="0.25">
      <c r="A120" s="132"/>
      <c r="C120" s="129"/>
      <c r="D120" s="129"/>
      <c r="E120" s="129"/>
    </row>
    <row r="121" spans="1:5" x14ac:dyDescent="0.25">
      <c r="A121" s="132"/>
      <c r="C121" s="129"/>
      <c r="D121" s="129"/>
      <c r="E121" s="129"/>
    </row>
    <row r="122" spans="1:5" x14ac:dyDescent="0.25">
      <c r="A122" s="132"/>
      <c r="C122" s="129"/>
      <c r="D122" s="129"/>
      <c r="E122" s="129"/>
    </row>
    <row r="123" spans="1:5" x14ac:dyDescent="0.25">
      <c r="A123" s="132"/>
      <c r="C123" s="129"/>
      <c r="D123" s="129"/>
      <c r="E123" s="129"/>
    </row>
    <row r="124" spans="1:5" x14ac:dyDescent="0.25">
      <c r="A124" s="132"/>
      <c r="C124" s="129"/>
      <c r="D124" s="129"/>
      <c r="E124" s="129"/>
    </row>
    <row r="125" spans="1:5" x14ac:dyDescent="0.25">
      <c r="C125" s="129"/>
      <c r="D125" s="129"/>
      <c r="E125" s="129"/>
    </row>
    <row r="126" spans="1:5" x14ac:dyDescent="0.25">
      <c r="C126" s="129"/>
      <c r="D126" s="129"/>
      <c r="E126" s="129"/>
    </row>
    <row r="127" spans="1:5" x14ac:dyDescent="0.25">
      <c r="C127" s="129"/>
      <c r="D127" s="129"/>
      <c r="E127" s="129"/>
    </row>
    <row r="128" spans="1:5" x14ac:dyDescent="0.25">
      <c r="C128" s="129"/>
      <c r="D128" s="129"/>
      <c r="E128" s="129"/>
    </row>
    <row r="129" spans="1:5" x14ac:dyDescent="0.25">
      <c r="C129" s="129"/>
      <c r="D129" s="129"/>
      <c r="E129" s="129"/>
    </row>
    <row r="130" spans="1:5" x14ac:dyDescent="0.25">
      <c r="A130" s="132"/>
      <c r="C130" s="129"/>
      <c r="D130" s="129"/>
      <c r="E130" s="129"/>
    </row>
    <row r="131" spans="1:5" x14ac:dyDescent="0.25">
      <c r="A131" s="132"/>
      <c r="C131" s="129"/>
      <c r="D131" s="129"/>
      <c r="E131" s="129"/>
    </row>
    <row r="132" spans="1:5" x14ac:dyDescent="0.25">
      <c r="A132" s="132"/>
      <c r="C132" s="129"/>
      <c r="D132" s="129"/>
      <c r="E132" s="129"/>
    </row>
    <row r="133" spans="1:5" x14ac:dyDescent="0.25">
      <c r="A133" s="132"/>
      <c r="C133" s="129"/>
      <c r="D133" s="129"/>
      <c r="E133" s="129"/>
    </row>
    <row r="134" spans="1:5" x14ac:dyDescent="0.25">
      <c r="A134" s="132"/>
      <c r="C134" s="129"/>
      <c r="D134" s="129"/>
      <c r="E134" s="129"/>
    </row>
    <row r="135" spans="1:5" x14ac:dyDescent="0.25">
      <c r="A135" s="132"/>
      <c r="C135" s="129"/>
      <c r="D135" s="129"/>
      <c r="E135" s="129"/>
    </row>
    <row r="136" spans="1:5" x14ac:dyDescent="0.25">
      <c r="B136" s="119"/>
      <c r="C136" s="129"/>
      <c r="D136" s="129"/>
      <c r="E136" s="129"/>
    </row>
    <row r="137" spans="1:5" x14ac:dyDescent="0.25">
      <c r="B137" s="120"/>
      <c r="C137" s="129"/>
      <c r="D137" s="129"/>
      <c r="E137" s="129"/>
    </row>
    <row r="138" spans="1:5" x14ac:dyDescent="0.25">
      <c r="C138" s="129"/>
      <c r="D138" s="129"/>
      <c r="E138" s="129"/>
    </row>
    <row r="139" spans="1:5" x14ac:dyDescent="0.25">
      <c r="C139" s="135"/>
      <c r="D139" s="129"/>
      <c r="E139" s="135"/>
    </row>
    <row r="140" spans="1:5" x14ac:dyDescent="0.25">
      <c r="C140" s="129"/>
      <c r="D140" s="129"/>
      <c r="E140" s="129"/>
    </row>
    <row r="141" spans="1:5" x14ac:dyDescent="0.25">
      <c r="C141" s="129"/>
      <c r="D141" s="129"/>
      <c r="E141" s="129"/>
    </row>
    <row r="142" spans="1:5" x14ac:dyDescent="0.25">
      <c r="C142" s="129"/>
      <c r="D142" s="129"/>
      <c r="E142" s="129"/>
    </row>
    <row r="143" spans="1:5" x14ac:dyDescent="0.25">
      <c r="C143" s="129"/>
      <c r="D143" s="129"/>
      <c r="E143" s="129"/>
    </row>
    <row r="144" spans="1:5" x14ac:dyDescent="0.25">
      <c r="C144" s="129"/>
      <c r="D144" s="129"/>
      <c r="E144" s="129"/>
    </row>
    <row r="145" spans="1:5" x14ac:dyDescent="0.25">
      <c r="C145" s="129"/>
      <c r="D145" s="129"/>
      <c r="E145" s="129"/>
    </row>
    <row r="146" spans="1:5" x14ac:dyDescent="0.25">
      <c r="C146" s="129"/>
      <c r="D146" s="129"/>
      <c r="E146" s="129"/>
    </row>
    <row r="147" spans="1:5" x14ac:dyDescent="0.25">
      <c r="C147" s="129"/>
      <c r="D147" s="129"/>
      <c r="E147" s="129"/>
    </row>
    <row r="148" spans="1:5" x14ac:dyDescent="0.25">
      <c r="C148" s="129"/>
      <c r="D148" s="129"/>
      <c r="E148" s="129"/>
    </row>
    <row r="149" spans="1:5" x14ac:dyDescent="0.25">
      <c r="C149" s="129"/>
      <c r="D149" s="129"/>
      <c r="E149" s="129"/>
    </row>
    <row r="150" spans="1:5" x14ac:dyDescent="0.25">
      <c r="C150" s="129"/>
      <c r="D150" s="129"/>
      <c r="E150" s="129"/>
    </row>
    <row r="151" spans="1:5" x14ac:dyDescent="0.25">
      <c r="A151" s="132"/>
      <c r="C151" s="129"/>
      <c r="D151" s="129"/>
      <c r="E151" s="129"/>
    </row>
    <row r="152" spans="1:5" x14ac:dyDescent="0.25">
      <c r="A152" s="132"/>
      <c r="C152" s="129"/>
      <c r="D152" s="129"/>
      <c r="E152" s="129"/>
    </row>
    <row r="153" spans="1:5" x14ac:dyDescent="0.25">
      <c r="A153" s="132"/>
      <c r="C153" s="129"/>
      <c r="D153" s="129"/>
      <c r="E153" s="129"/>
    </row>
    <row r="154" spans="1:5" x14ac:dyDescent="0.25">
      <c r="A154" s="123"/>
      <c r="B154" s="123"/>
      <c r="C154" s="126"/>
      <c r="D154" s="129"/>
      <c r="E154" s="126"/>
    </row>
    <row r="155" spans="1:5" x14ac:dyDescent="0.25">
      <c r="C155" s="129"/>
      <c r="D155" s="129"/>
      <c r="E155" s="129"/>
    </row>
    <row r="156" spans="1:5" x14ac:dyDescent="0.25">
      <c r="C156" s="129"/>
      <c r="D156" s="129"/>
      <c r="E156" s="129"/>
    </row>
    <row r="157" spans="1:5" x14ac:dyDescent="0.25">
      <c r="C157" s="129"/>
      <c r="D157" s="129"/>
      <c r="E157" s="129"/>
    </row>
    <row r="158" spans="1:5" x14ac:dyDescent="0.25">
      <c r="C158" s="129"/>
      <c r="D158" s="129"/>
      <c r="E158" s="129"/>
    </row>
    <row r="159" spans="1:5" x14ac:dyDescent="0.25">
      <c r="C159" s="129"/>
      <c r="D159" s="129"/>
      <c r="E159" s="129"/>
    </row>
    <row r="160" spans="1:5" x14ac:dyDescent="0.25">
      <c r="C160" s="129"/>
      <c r="D160" s="129"/>
      <c r="E160" s="129"/>
    </row>
    <row r="161" spans="1:5" x14ac:dyDescent="0.25">
      <c r="A161" s="132"/>
      <c r="C161" s="129"/>
      <c r="D161" s="129"/>
      <c r="E161" s="129"/>
    </row>
    <row r="162" spans="1:5" x14ac:dyDescent="0.25">
      <c r="A162" s="132"/>
      <c r="C162" s="129"/>
      <c r="D162" s="129"/>
      <c r="E162" s="129"/>
    </row>
    <row r="163" spans="1:5" x14ac:dyDescent="0.25">
      <c r="A163" s="132"/>
      <c r="C163" s="129"/>
      <c r="D163" s="129"/>
      <c r="E163" s="129"/>
    </row>
    <row r="164" spans="1:5" x14ac:dyDescent="0.25">
      <c r="C164" s="129"/>
      <c r="D164" s="129"/>
      <c r="E164" s="129"/>
    </row>
    <row r="165" spans="1:5" x14ac:dyDescent="0.25">
      <c r="C165" s="129"/>
      <c r="D165" s="129"/>
      <c r="E165" s="129"/>
    </row>
    <row r="166" spans="1:5" x14ac:dyDescent="0.25">
      <c r="C166" s="129"/>
      <c r="D166" s="129"/>
      <c r="E166" s="129"/>
    </row>
    <row r="167" spans="1:5" x14ac:dyDescent="0.25">
      <c r="A167" s="132"/>
      <c r="B167" s="136"/>
      <c r="C167" s="129"/>
      <c r="D167" s="129"/>
      <c r="E167" s="129"/>
    </row>
    <row r="168" spans="1:5" x14ac:dyDescent="0.25">
      <c r="C168" s="129"/>
      <c r="D168" s="129"/>
      <c r="E168" s="129"/>
    </row>
    <row r="169" spans="1:5" x14ac:dyDescent="0.25">
      <c r="A169" s="132"/>
      <c r="C169" s="129"/>
      <c r="D169" s="129"/>
      <c r="E169" s="129"/>
    </row>
    <row r="170" spans="1:5" x14ac:dyDescent="0.25">
      <c r="C170" s="129"/>
      <c r="D170" s="129"/>
      <c r="E170" s="129"/>
    </row>
    <row r="171" spans="1:5" x14ac:dyDescent="0.25">
      <c r="C171" s="129"/>
      <c r="D171" s="129"/>
      <c r="E171" s="129"/>
    </row>
    <row r="172" spans="1:5" x14ac:dyDescent="0.25">
      <c r="C172" s="129"/>
      <c r="D172" s="129"/>
      <c r="E172" s="129"/>
    </row>
    <row r="173" spans="1:5" x14ac:dyDescent="0.25">
      <c r="C173" s="129"/>
      <c r="D173" s="129"/>
      <c r="E173" s="129"/>
    </row>
    <row r="174" spans="1:5" x14ac:dyDescent="0.25">
      <c r="C174" s="129"/>
      <c r="D174" s="129"/>
      <c r="E174" s="129"/>
    </row>
    <row r="175" spans="1:5" x14ac:dyDescent="0.25">
      <c r="C175" s="129"/>
      <c r="D175" s="129"/>
      <c r="E175" s="129"/>
    </row>
    <row r="176" spans="1:5" x14ac:dyDescent="0.25">
      <c r="C176" s="129"/>
      <c r="D176" s="129"/>
      <c r="E176" s="129"/>
    </row>
    <row r="177" spans="1:5" x14ac:dyDescent="0.25">
      <c r="C177" s="135"/>
      <c r="D177" s="129"/>
      <c r="E177" s="135"/>
    </row>
    <row r="178" spans="1:5" x14ac:dyDescent="0.25">
      <c r="C178" s="129"/>
      <c r="D178" s="129"/>
      <c r="E178" s="129"/>
    </row>
    <row r="179" spans="1:5" x14ac:dyDescent="0.25">
      <c r="C179" s="129"/>
      <c r="D179" s="129"/>
      <c r="E179" s="129"/>
    </row>
    <row r="180" spans="1:5" x14ac:dyDescent="0.25">
      <c r="C180" s="129"/>
      <c r="D180" s="129"/>
      <c r="E180" s="129"/>
    </row>
    <row r="181" spans="1:5" x14ac:dyDescent="0.25">
      <c r="C181" s="129"/>
      <c r="D181" s="129"/>
      <c r="E181" s="129"/>
    </row>
    <row r="182" spans="1:5" x14ac:dyDescent="0.25">
      <c r="C182" s="129"/>
      <c r="D182" s="129"/>
      <c r="E182" s="129"/>
    </row>
    <row r="183" spans="1:5" x14ac:dyDescent="0.25">
      <c r="C183" s="129"/>
      <c r="D183" s="129"/>
      <c r="E183" s="129"/>
    </row>
    <row r="184" spans="1:5" x14ac:dyDescent="0.25">
      <c r="A184" s="132"/>
      <c r="C184" s="129"/>
      <c r="D184" s="129"/>
      <c r="E184" s="129"/>
    </row>
    <row r="185" spans="1:5" x14ac:dyDescent="0.25">
      <c r="A185" s="123"/>
      <c r="B185" s="123"/>
      <c r="C185" s="126"/>
      <c r="D185" s="129"/>
      <c r="E185" s="126"/>
    </row>
    <row r="186" spans="1:5" x14ac:dyDescent="0.25">
      <c r="C186" s="129"/>
      <c r="D186" s="129"/>
      <c r="E186" s="129"/>
    </row>
    <row r="187" spans="1:5" x14ac:dyDescent="0.25">
      <c r="C187" s="129"/>
      <c r="D187" s="129"/>
      <c r="E187" s="129"/>
    </row>
    <row r="188" spans="1:5" x14ac:dyDescent="0.25">
      <c r="C188" s="129"/>
      <c r="D188" s="129"/>
      <c r="E188" s="129"/>
    </row>
    <row r="189" spans="1:5" x14ac:dyDescent="0.25">
      <c r="C189" s="129"/>
      <c r="D189" s="129"/>
      <c r="E189" s="129"/>
    </row>
    <row r="190" spans="1:5" x14ac:dyDescent="0.25">
      <c r="C190" s="129"/>
      <c r="D190" s="129"/>
      <c r="E190" s="129"/>
    </row>
    <row r="191" spans="1:5" x14ac:dyDescent="0.25">
      <c r="C191" s="129"/>
      <c r="D191" s="129"/>
      <c r="E191" s="129"/>
    </row>
    <row r="192" spans="1:5" x14ac:dyDescent="0.25">
      <c r="C192" s="129"/>
      <c r="D192" s="129"/>
      <c r="E192" s="129"/>
    </row>
    <row r="193" spans="1:5" x14ac:dyDescent="0.25">
      <c r="A193" s="132"/>
      <c r="C193" s="129"/>
      <c r="D193" s="129"/>
      <c r="E193" s="129"/>
    </row>
    <row r="194" spans="1:5" x14ac:dyDescent="0.25">
      <c r="A194" s="132"/>
      <c r="C194" s="129"/>
      <c r="D194" s="129"/>
      <c r="E194" s="129"/>
    </row>
    <row r="195" spans="1:5" x14ac:dyDescent="0.25">
      <c r="C195" s="129"/>
      <c r="D195" s="129"/>
      <c r="E195" s="129"/>
    </row>
    <row r="196" spans="1:5" x14ac:dyDescent="0.25">
      <c r="C196" s="129"/>
      <c r="D196" s="129"/>
      <c r="E196" s="129"/>
    </row>
    <row r="197" spans="1:5" x14ac:dyDescent="0.25">
      <c r="C197" s="129"/>
      <c r="D197" s="129"/>
      <c r="E197" s="129"/>
    </row>
    <row r="198" spans="1:5" x14ac:dyDescent="0.25">
      <c r="C198" s="129"/>
      <c r="D198" s="129"/>
      <c r="E198" s="129"/>
    </row>
    <row r="199" spans="1:5" x14ac:dyDescent="0.25">
      <c r="A199" s="171"/>
      <c r="B199" s="171"/>
      <c r="C199" s="137"/>
      <c r="D199" s="129"/>
      <c r="E199" s="137"/>
    </row>
  </sheetData>
  <mergeCells count="5">
    <mergeCell ref="A199:B199"/>
    <mergeCell ref="A58:E58"/>
    <mergeCell ref="D3:D4"/>
    <mergeCell ref="A1:E1"/>
    <mergeCell ref="E3:E4"/>
  </mergeCells>
  <pageMargins left="0.7" right="0.7" top="0.75" bottom="0.75" header="0.3" footer="0.3"/>
  <pageSetup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49C6-BA41-4352-9D8E-6B37CFC0FE29}">
  <dimension ref="A2:C20"/>
  <sheetViews>
    <sheetView zoomScale="115" zoomScaleNormal="115" workbookViewId="0">
      <selection activeCell="G21" sqref="G21"/>
    </sheetView>
  </sheetViews>
  <sheetFormatPr defaultRowHeight="15" x14ac:dyDescent="0.25"/>
  <sheetData>
    <row r="2" spans="1:3" x14ac:dyDescent="0.25">
      <c r="A2">
        <v>335000</v>
      </c>
      <c r="C2" t="s">
        <v>261</v>
      </c>
    </row>
    <row r="3" spans="1:3" x14ac:dyDescent="0.25">
      <c r="A3">
        <v>31000</v>
      </c>
      <c r="C3" t="s">
        <v>262</v>
      </c>
    </row>
    <row r="4" spans="1:3" x14ac:dyDescent="0.25">
      <c r="A4" s="89">
        <f>A2-A3</f>
        <v>304000</v>
      </c>
      <c r="C4" t="s">
        <v>263</v>
      </c>
    </row>
    <row r="6" spans="1:3" x14ac:dyDescent="0.25">
      <c r="A6">
        <v>-23000</v>
      </c>
      <c r="C6" t="s">
        <v>251</v>
      </c>
    </row>
    <row r="7" spans="1:3" x14ac:dyDescent="0.25">
      <c r="A7">
        <v>-55000</v>
      </c>
      <c r="C7" t="s">
        <v>252</v>
      </c>
    </row>
    <row r="8" spans="1:3" x14ac:dyDescent="0.25">
      <c r="A8">
        <v>-94000</v>
      </c>
      <c r="C8" t="s">
        <v>253</v>
      </c>
    </row>
    <row r="9" spans="1:3" x14ac:dyDescent="0.25">
      <c r="A9">
        <v>-132000</v>
      </c>
      <c r="C9" t="s">
        <v>254</v>
      </c>
    </row>
    <row r="11" spans="1:3" x14ac:dyDescent="0.25">
      <c r="A11">
        <f>SUM(A4:A10)</f>
        <v>0</v>
      </c>
    </row>
    <row r="12" spans="1:3" x14ac:dyDescent="0.25">
      <c r="A12">
        <v>-12000</v>
      </c>
      <c r="C12" t="s">
        <v>260</v>
      </c>
    </row>
    <row r="13" spans="1:3" x14ac:dyDescent="0.25">
      <c r="C13" t="s">
        <v>257</v>
      </c>
    </row>
    <row r="14" spans="1:3" x14ac:dyDescent="0.25">
      <c r="A14">
        <v>4000</v>
      </c>
      <c r="C14" t="s">
        <v>255</v>
      </c>
    </row>
    <row r="15" spans="1:3" x14ac:dyDescent="0.25">
      <c r="A15">
        <v>2000</v>
      </c>
      <c r="C15" t="s">
        <v>256</v>
      </c>
    </row>
    <row r="16" spans="1:3" x14ac:dyDescent="0.25">
      <c r="A16">
        <v>1000</v>
      </c>
      <c r="C16" t="s">
        <v>258</v>
      </c>
    </row>
    <row r="18" spans="1:3" x14ac:dyDescent="0.25">
      <c r="A18">
        <v>5000</v>
      </c>
      <c r="C18" t="s">
        <v>259</v>
      </c>
    </row>
    <row r="20" spans="1:3" x14ac:dyDescent="0.25">
      <c r="A20">
        <f>SUM(A12:A19)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="97" zoomScaleNormal="97" workbookViewId="0">
      <selection activeCell="C18" sqref="C18"/>
    </sheetView>
  </sheetViews>
  <sheetFormatPr defaultRowHeight="15" x14ac:dyDescent="0.25"/>
  <cols>
    <col min="1" max="1" width="8.85546875" style="90" customWidth="1"/>
    <col min="2" max="2" width="27.7109375" style="90" customWidth="1"/>
    <col min="3" max="3" width="20" style="90" customWidth="1"/>
    <col min="4" max="4" width="11.140625" style="90" customWidth="1"/>
    <col min="5" max="16384" width="9.140625" style="90"/>
  </cols>
  <sheetData>
    <row r="1" spans="1:5" x14ac:dyDescent="0.25">
      <c r="A1" s="93"/>
      <c r="B1" s="93"/>
      <c r="C1" s="94"/>
      <c r="D1" s="93"/>
      <c r="E1" s="95"/>
    </row>
    <row r="2" spans="1:5" x14ac:dyDescent="0.25">
      <c r="A2" s="96"/>
      <c r="B2" s="92"/>
      <c r="C2" s="94"/>
      <c r="D2" s="97"/>
      <c r="E2" s="95"/>
    </row>
    <row r="3" spans="1:5" x14ac:dyDescent="0.25">
      <c r="A3" s="93"/>
      <c r="B3" s="93"/>
      <c r="C3" s="94"/>
      <c r="D3" s="93"/>
      <c r="E3" s="95"/>
    </row>
    <row r="4" spans="1:5" x14ac:dyDescent="0.25">
      <c r="A4" s="93"/>
      <c r="B4" s="93"/>
      <c r="C4" s="94"/>
      <c r="D4" s="93"/>
      <c r="E4" s="95"/>
    </row>
    <row r="5" spans="1:5" x14ac:dyDescent="0.25">
      <c r="A5" s="98"/>
      <c r="B5" s="98"/>
      <c r="C5" s="94"/>
      <c r="D5" s="98"/>
      <c r="E5" s="95"/>
    </row>
    <row r="6" spans="1:5" x14ac:dyDescent="0.25">
      <c r="A6" s="98"/>
      <c r="B6" s="98"/>
      <c r="C6" s="94"/>
      <c r="D6" s="98"/>
      <c r="E6" s="95"/>
    </row>
    <row r="7" spans="1:5" x14ac:dyDescent="0.25">
      <c r="A7" s="98"/>
      <c r="B7" s="98"/>
      <c r="C7" s="94"/>
      <c r="D7" s="98"/>
      <c r="E7" s="95"/>
    </row>
    <row r="8" spans="1:5" x14ac:dyDescent="0.25">
      <c r="A8" s="98"/>
      <c r="B8" s="98"/>
      <c r="C8" s="94"/>
      <c r="D8" s="98"/>
      <c r="E8" s="95"/>
    </row>
    <row r="9" spans="1:5" x14ac:dyDescent="0.25">
      <c r="A9" s="98"/>
      <c r="B9" s="98"/>
      <c r="C9" s="94"/>
      <c r="D9" s="98"/>
      <c r="E9" s="95"/>
    </row>
    <row r="10" spans="1:5" x14ac:dyDescent="0.25">
      <c r="A10" s="93"/>
      <c r="B10" s="93"/>
      <c r="C10" s="93"/>
      <c r="D10" s="93"/>
      <c r="E10" s="95"/>
    </row>
    <row r="11" spans="1:5" x14ac:dyDescent="0.25">
      <c r="A11" s="93"/>
      <c r="B11" s="93"/>
      <c r="C11" s="93"/>
      <c r="D11" s="93"/>
    </row>
    <row r="12" spans="1:5" x14ac:dyDescent="0.25">
      <c r="A12" s="93"/>
      <c r="B12" s="93"/>
      <c r="C12" s="93"/>
      <c r="D12" s="93"/>
    </row>
    <row r="13" spans="1:5" x14ac:dyDescent="0.25">
      <c r="A13" s="93"/>
      <c r="B13" s="93"/>
      <c r="C13" s="93"/>
      <c r="D13" s="93"/>
    </row>
    <row r="14" spans="1:5" x14ac:dyDescent="0.25">
      <c r="A14" s="93"/>
      <c r="B14" s="93"/>
      <c r="C14" s="93"/>
      <c r="D14" s="93"/>
    </row>
    <row r="15" spans="1:5" x14ac:dyDescent="0.25">
      <c r="A15" s="93"/>
      <c r="B15" s="93"/>
      <c r="C15" s="93"/>
      <c r="D15" s="93"/>
    </row>
    <row r="16" spans="1:5" x14ac:dyDescent="0.25">
      <c r="A16" s="93"/>
      <c r="B16" s="93"/>
      <c r="C16" s="93"/>
      <c r="D16" s="93"/>
    </row>
    <row r="17" spans="1:4" x14ac:dyDescent="0.25">
      <c r="A17" s="93"/>
      <c r="B17" s="93"/>
      <c r="C17" s="93"/>
      <c r="D17" s="93"/>
    </row>
    <row r="18" spans="1:4" x14ac:dyDescent="0.25">
      <c r="A18" s="93"/>
      <c r="B18" s="93"/>
      <c r="C18" s="93"/>
      <c r="D18" s="93"/>
    </row>
    <row r="19" spans="1:4" x14ac:dyDescent="0.25">
      <c r="A19" s="93"/>
      <c r="B19" s="93"/>
      <c r="C19" s="93"/>
      <c r="D19" s="93"/>
    </row>
    <row r="20" spans="1:4" x14ac:dyDescent="0.25">
      <c r="A20" s="93"/>
      <c r="B20" s="93"/>
      <c r="C20" s="98"/>
      <c r="D20" s="9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Eelarve projekt 2019</vt:lpstr>
      <vt:lpstr>Tegevusala aruanne 2019</vt:lpstr>
      <vt:lpstr>1</vt:lpstr>
      <vt:lpstr>Leht1</vt:lpstr>
      <vt:lpstr>Leht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kylliki9</cp:lastModifiedBy>
  <cp:lastPrinted>2018-11-16T12:53:09Z</cp:lastPrinted>
  <dcterms:created xsi:type="dcterms:W3CDTF">2018-01-10T11:23:16Z</dcterms:created>
  <dcterms:modified xsi:type="dcterms:W3CDTF">2018-12-02T18:34:05Z</dcterms:modified>
</cp:coreProperties>
</file>